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180" windowWidth="8460" windowHeight="6030" activeTab="0"/>
  </bookViews>
  <sheets>
    <sheet name="BSheet" sheetId="1" r:id="rId1"/>
    <sheet name="Income" sheetId="2" r:id="rId2"/>
    <sheet name="Equity" sheetId="3" r:id="rId3"/>
    <sheet name="Cashflow" sheetId="4" r:id="rId4"/>
    <sheet name="Income2004" sheetId="5" r:id="rId5"/>
  </sheets>
  <definedNames>
    <definedName name="_xlnm.Print_Area" localSheetId="0">'BSheet'!$A$1:$J$79</definedName>
    <definedName name="_xlnm.Print_Area" localSheetId="3">'Cashflow'!$A$1:$M$59</definedName>
    <definedName name="_xlnm.Print_Area" localSheetId="2">'Equity'!$A$1:$J$51</definedName>
    <definedName name="_xlnm.Print_Area" localSheetId="1">'Income'!$A$1:$O$45</definedName>
    <definedName name="_xlnm.Print_Area" localSheetId="4">'Income2004'!$A$1:$O$45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O33" authorId="0">
      <text>
        <r>
          <rPr>
            <sz val="8"/>
            <rFont val="Tahoma"/>
            <family val="0"/>
          </rPr>
          <t>Kiran:
Please check next quarter..it doesn’t tie becoz  of casting</t>
        </r>
      </text>
    </comment>
  </commentList>
</comments>
</file>

<file path=xl/sharedStrings.xml><?xml version="1.0" encoding="utf-8"?>
<sst xmlns="http://schemas.openxmlformats.org/spreadsheetml/2006/main" count="187" uniqueCount="121">
  <si>
    <t>UNAUDITED CONDENSED CONSOLIDATED BALANCE SHEET</t>
  </si>
  <si>
    <t>AS AT PRECEDING</t>
  </si>
  <si>
    <t xml:space="preserve">FINANCIAL </t>
  </si>
  <si>
    <t>QUARTER</t>
  </si>
  <si>
    <t>YEAR END</t>
  </si>
  <si>
    <t>RM'000</t>
  </si>
  <si>
    <t>Non Current Assets</t>
  </si>
  <si>
    <t>Property,  plant &amp; equipment</t>
  </si>
  <si>
    <t>Current assets</t>
  </si>
  <si>
    <t>Current liabilities</t>
  </si>
  <si>
    <t>Taxation</t>
  </si>
  <si>
    <t>Capital and Reserves</t>
  </si>
  <si>
    <t>Share capital</t>
  </si>
  <si>
    <t>Accumulated losses</t>
  </si>
  <si>
    <t>UNAUDITED CONDENSED CONSOLIDATED INCOME STATEMENT</t>
  </si>
  <si>
    <t>TO DATE</t>
  </si>
  <si>
    <t>Revenue</t>
  </si>
  <si>
    <t>Expenses exclude finance cost and taxation</t>
  </si>
  <si>
    <t>Finance cost</t>
  </si>
  <si>
    <t>- Company and subsidiary companies</t>
  </si>
  <si>
    <t>basic</t>
  </si>
  <si>
    <t>diluted</t>
  </si>
  <si>
    <t>RM '000</t>
  </si>
  <si>
    <t>UNAUDITED CONDENSED CONSOLIDATED CASH FLOW STATEMENT</t>
  </si>
  <si>
    <t>Operating activities</t>
  </si>
  <si>
    <t>Cash from operations</t>
  </si>
  <si>
    <t>Net cash flow from operating activities</t>
  </si>
  <si>
    <t>Investing activities</t>
  </si>
  <si>
    <t>Purchase of property, plant and equipment</t>
  </si>
  <si>
    <t>Net cash flow from investing activities</t>
  </si>
  <si>
    <t>Financing activities</t>
  </si>
  <si>
    <t>Interest paid</t>
  </si>
  <si>
    <t>Net cash flow from financing activities</t>
  </si>
  <si>
    <t>Changes in cash and cash equivalents</t>
  </si>
  <si>
    <t>Cash and cash equivalents at beginning of the period</t>
  </si>
  <si>
    <t>Cash and cash equivalents at end of the period</t>
  </si>
  <si>
    <t>FAX NO: 03-2026 3670</t>
  </si>
  <si>
    <t xml:space="preserve">For the financial </t>
  </si>
  <si>
    <t>period ended</t>
  </si>
  <si>
    <t>Share</t>
  </si>
  <si>
    <t>Capital</t>
  </si>
  <si>
    <t>capital</t>
  </si>
  <si>
    <t>reserves</t>
  </si>
  <si>
    <t>Accumulated</t>
  </si>
  <si>
    <t>losses</t>
  </si>
  <si>
    <t>Total</t>
  </si>
  <si>
    <t>FR:  SUNWAY INFRASTRUCTURE BERHAD (405897-V)</t>
  </si>
  <si>
    <t>Deferred taxation asset</t>
  </si>
  <si>
    <t>Expressway development expenditure</t>
  </si>
  <si>
    <t>Cash and bank balances</t>
  </si>
  <si>
    <t>Amount due to corporate shareholders</t>
  </si>
  <si>
    <t>BAIDS Islamic Financing Facility</t>
  </si>
  <si>
    <t>Long Term Liabilities</t>
  </si>
  <si>
    <t>At 1 January 2002</t>
  </si>
  <si>
    <t>Reclassification of capital reserve upon combination in 2002</t>
  </si>
  <si>
    <t>Merger</t>
  </si>
  <si>
    <t>Loss for the period</t>
  </si>
  <si>
    <t>Net current assets</t>
  </si>
  <si>
    <t>SHAREHOLDERS' EQUITY</t>
  </si>
  <si>
    <t>FAX NO: 03-5634 1349</t>
  </si>
  <si>
    <t xml:space="preserve">(The Unaudited Condensed Cash Flow Statement should be read in conjunction with the </t>
  </si>
  <si>
    <t xml:space="preserve">(The Unaudited Condensed Consolidated Statement of Changes in Equity should be read in conjunction </t>
  </si>
  <si>
    <t>YTD</t>
  </si>
  <si>
    <t>Deferred Income</t>
  </si>
  <si>
    <t>Share premium</t>
  </si>
  <si>
    <t>Merger reserve</t>
  </si>
  <si>
    <t>Preference Shares</t>
  </si>
  <si>
    <t>Effect of Listing Exercise</t>
  </si>
  <si>
    <t xml:space="preserve">Share </t>
  </si>
  <si>
    <t>premium</t>
  </si>
  <si>
    <t>Share issue expense</t>
  </si>
  <si>
    <t>Interest received</t>
  </si>
  <si>
    <t>Proceeds from issue of shares</t>
  </si>
  <si>
    <t>Repayment of advances</t>
  </si>
  <si>
    <t>Other investments</t>
  </si>
  <si>
    <t>Deferred taxation</t>
  </si>
  <si>
    <t>(The Unaudited Condensed Consolidated Income Statement should be read in conjunction</t>
  </si>
  <si>
    <t>(The Unaudited Condensed Consolidated Balance Sheet should be read in conjunction</t>
  </si>
  <si>
    <t>Receivables</t>
  </si>
  <si>
    <t>Short term deposits</t>
  </si>
  <si>
    <t>Payables and accruals</t>
  </si>
  <si>
    <t>Trade payables</t>
  </si>
  <si>
    <t>Loss from ordinary activities before taxation</t>
  </si>
  <si>
    <t>Loss after taxation</t>
  </si>
  <si>
    <t>Net loss for the period</t>
  </si>
  <si>
    <t>Loss per share (sen)</t>
  </si>
  <si>
    <t>TO:  BURSA MALAYSIA SECURITIES BERHAD</t>
  </si>
  <si>
    <t>Dividend paid to minority shareholders</t>
  </si>
  <si>
    <t>CURRENT YEAR</t>
  </si>
  <si>
    <t>PRECEDING YEAR</t>
  </si>
  <si>
    <t>Development expenditure</t>
  </si>
  <si>
    <t xml:space="preserve">                                                                                                                                                          </t>
  </si>
  <si>
    <t xml:space="preserve">Proceeds from disposal of fixed assets </t>
  </si>
  <si>
    <t>Acquisition of club membership</t>
  </si>
  <si>
    <t xml:space="preserve">Other operating income </t>
  </si>
  <si>
    <t>Government grants received</t>
  </si>
  <si>
    <t>FAX NO: 03-5639 9507</t>
  </si>
  <si>
    <t xml:space="preserve">AS AT </t>
  </si>
  <si>
    <t>FINANCIAL</t>
  </si>
  <si>
    <t>YEAR ENDED</t>
  </si>
  <si>
    <t>INDIVIDUAL</t>
  </si>
  <si>
    <t>CUMULATIVE</t>
  </si>
  <si>
    <t xml:space="preserve">UNAUDITED CONDENSED CONSOLIDATED STATEMENT OF CHANGES IN EQUITY </t>
  </si>
  <si>
    <t>reserve</t>
  </si>
  <si>
    <t>As at 1 January 2004</t>
  </si>
  <si>
    <t>At 1 January 2005</t>
  </si>
  <si>
    <t>CORRESPONDING QUARTER</t>
  </si>
  <si>
    <t>CORRESPONDING PERIOD</t>
  </si>
  <si>
    <t>with the Group's Annual Audited Financial Statements for the year ended 31 December 2004)</t>
  </si>
  <si>
    <t>Group's Annual Audited Financial Statements for the year ended 31 December 2004)</t>
  </si>
  <si>
    <t>9/31/2004</t>
  </si>
  <si>
    <t>At 31 Dec 2004</t>
  </si>
  <si>
    <t>Profit / (Loss) from operations</t>
  </si>
  <si>
    <t>12/31/2005</t>
  </si>
  <si>
    <t>At 31 Mar 2006</t>
  </si>
  <si>
    <t>N/A</t>
  </si>
  <si>
    <t>PRECEEDING YEAR</t>
  </si>
  <si>
    <t>ENDED</t>
  </si>
  <si>
    <t>Net assets per share (RM)</t>
  </si>
  <si>
    <t>CURRENT PERIOD</t>
  </si>
  <si>
    <t>22-May-2006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</si>
</sst>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%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0.0"/>
    <numFmt numFmtId="189" formatCode="#,##0.000_);\(#,##0.000\)"/>
    <numFmt numFmtId="190" formatCode="#,##0.0"/>
    <numFmt numFmtId="191" formatCode="_(* #,##0.000_);_(* \(#,##0.000\);_(* &quot;-&quot;??_);_(@_)"/>
    <numFmt numFmtId="192" formatCode="#,##0.0000_);\(#,##0.0000\)"/>
    <numFmt numFmtId="193" formatCode="_(* #,##0.0_);_(* \(#,##0.0\);_(* &quot;-&quot;?_);_(@_)"/>
    <numFmt numFmtId="194" formatCode="#,##0.0000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00000000_);_(* \(#,##0.000000000\);_(* &quot;-&quot;??_);_(@_)"/>
    <numFmt numFmtId="201" formatCode="#,##0.0;\-#,##0.0"/>
    <numFmt numFmtId="202" formatCode="d/mmm/yy"/>
    <numFmt numFmtId="203" formatCode="_-* #,##0.00000_-;\-* #,##0.00000_-;_-* &quot;-&quot;?????_-;_-@_-"/>
    <numFmt numFmtId="204" formatCode="_-* #,##0.0000_-;\-* #,##0.0000_-;_-* &quot;-&quot;????_-;_-@_-"/>
    <numFmt numFmtId="205" formatCode="&quot;$&quot;#,##0;&quot;$&quot;\-#,##0"/>
    <numFmt numFmtId="206" formatCode="&quot;$&quot;#,##0;[Red]&quot;$&quot;\-#,##0"/>
    <numFmt numFmtId="207" formatCode="&quot;$&quot;#,##0.00;&quot;$&quot;\-#,##0.00"/>
    <numFmt numFmtId="208" formatCode="&quot;$&quot;#,##0.00;[Red]&quot;$&quot;\-#,##0.00"/>
    <numFmt numFmtId="209" formatCode="_ &quot;$&quot;* #,##0_ ;_ &quot;$&quot;* \-#,##0_ ;_ &quot;$&quot;* &quot;-&quot;_ ;_ @_ "/>
    <numFmt numFmtId="210" formatCode="_ * #,##0_ ;_ * \-#,##0_ ;_ * &quot;-&quot;_ ;_ @_ "/>
    <numFmt numFmtId="211" formatCode="_ &quot;$&quot;* #,##0.00_ ;_ &quot;$&quot;* \-#,##0.00_ ;_ &quot;$&quot;* &quot;-&quot;??_ ;_ @_ "/>
    <numFmt numFmtId="212" formatCode="_ * #,##0.00_ ;_ * \-#,##0.00_ ;_ * &quot;-&quot;??_ ;_ @_ "/>
    <numFmt numFmtId="213" formatCode="#,###;\(#,###\)"/>
    <numFmt numFmtId="214" formatCode="_ * #,##0.0_ ;_ * \-#,##0.0_ ;_ * &quot;-&quot;??_ ;_ @_ "/>
    <numFmt numFmtId="215" formatCode="_ * #,##0_ ;_ * \-#,##0_ ;_ * &quot;-&quot;??_ ;_ @_ "/>
    <numFmt numFmtId="216" formatCode="#,##0_);\(#,##0\);\-_)"/>
    <numFmt numFmtId="217" formatCode="#,##0_);\(#,##0\)\-_)"/>
    <numFmt numFmtId="218" formatCode="0;[Red]0"/>
    <numFmt numFmtId="219" formatCode="_-* #,##0.0_-;\-* #,##0.0_-;_-* &quot;-&quot;?_-;_-@_-"/>
    <numFmt numFmtId="220" formatCode="_(* #,##0.0000_);_(* \(#,##0.0000\);_(* &quot;-&quot;????_);_(@_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d\-mmm\-yyyy"/>
    <numFmt numFmtId="225" formatCode="mmm\-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87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7" fontId="8" fillId="0" borderId="0" xfId="0" applyNumberFormat="1" applyFont="1" applyFill="1" applyAlignment="1">
      <alignment horizontal="right"/>
    </xf>
    <xf numFmtId="224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7" fontId="8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 vertical="center" wrapText="1"/>
    </xf>
    <xf numFmtId="15" fontId="8" fillId="0" borderId="0" xfId="0" applyNumberFormat="1" applyFont="1" applyFill="1" applyAlignment="1">
      <alignment horizontal="center" vertical="center" wrapText="1"/>
    </xf>
    <xf numFmtId="37" fontId="10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vertical="center" wrapText="1"/>
    </xf>
    <xf numFmtId="187" fontId="7" fillId="0" borderId="0" xfId="15" applyNumberFormat="1" applyFont="1" applyFill="1" applyAlignment="1">
      <alignment horizontal="right"/>
    </xf>
    <xf numFmtId="187" fontId="7" fillId="0" borderId="1" xfId="15" applyNumberFormat="1" applyFont="1" applyFill="1" applyBorder="1" applyAlignment="1">
      <alignment/>
    </xf>
    <xf numFmtId="187" fontId="7" fillId="0" borderId="0" xfId="15" applyNumberFormat="1" applyFont="1" applyFill="1" applyBorder="1" applyAlignment="1">
      <alignment/>
    </xf>
    <xf numFmtId="187" fontId="7" fillId="0" borderId="0" xfId="15" applyNumberFormat="1" applyFont="1" applyFill="1" applyAlignment="1">
      <alignment horizontal="center"/>
    </xf>
    <xf numFmtId="3" fontId="7" fillId="0" borderId="0" xfId="0" applyNumberFormat="1" applyFont="1" applyFill="1" applyAlignment="1" quotePrefix="1">
      <alignment/>
    </xf>
    <xf numFmtId="187" fontId="7" fillId="0" borderId="0" xfId="15" applyNumberFormat="1" applyFont="1" applyFill="1" applyBorder="1" applyAlignment="1">
      <alignment horizontal="right"/>
    </xf>
    <xf numFmtId="187" fontId="7" fillId="0" borderId="1" xfId="15" applyNumberFormat="1" applyFont="1" applyFill="1" applyBorder="1" applyAlignment="1">
      <alignment horizontal="right"/>
    </xf>
    <xf numFmtId="187" fontId="7" fillId="0" borderId="2" xfId="15" applyNumberFormat="1" applyFont="1" applyFill="1" applyBorder="1" applyAlignment="1">
      <alignment/>
    </xf>
    <xf numFmtId="187" fontId="7" fillId="0" borderId="2" xfId="15" applyNumberFormat="1" applyFont="1" applyFill="1" applyBorder="1" applyAlignment="1">
      <alignment horizontal="center"/>
    </xf>
    <xf numFmtId="43" fontId="7" fillId="0" borderId="0" xfId="15" applyNumberFormat="1" applyFont="1" applyFill="1" applyAlignment="1">
      <alignment/>
    </xf>
    <xf numFmtId="43" fontId="7" fillId="0" borderId="0" xfId="15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Continuous"/>
    </xf>
    <xf numFmtId="3" fontId="8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7" fontId="3" fillId="0" borderId="0" xfId="17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87" fontId="4" fillId="0" borderId="0" xfId="17" applyNumberFormat="1" applyFont="1" applyFill="1" applyAlignment="1">
      <alignment horizontal="right"/>
    </xf>
    <xf numFmtId="0" fontId="4" fillId="0" borderId="0" xfId="0" applyFont="1" applyFill="1" applyAlignment="1" quotePrefix="1">
      <alignment horizontal="left"/>
    </xf>
    <xf numFmtId="187" fontId="4" fillId="0" borderId="0" xfId="17" applyNumberFormat="1" applyFont="1" applyFill="1" applyAlignment="1">
      <alignment/>
    </xf>
    <xf numFmtId="224" fontId="4" fillId="0" borderId="0" xfId="17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7" fontId="4" fillId="0" borderId="0" xfId="17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5" fontId="4" fillId="0" borderId="0" xfId="17" applyNumberFormat="1" applyFont="1" applyFill="1" applyAlignment="1">
      <alignment horizontal="center" vertical="center" wrapText="1"/>
    </xf>
    <xf numFmtId="15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187" fontId="3" fillId="0" borderId="0" xfId="17" applyNumberFormat="1" applyFont="1" applyFill="1" applyAlignment="1">
      <alignment vertical="center" wrapText="1"/>
    </xf>
    <xf numFmtId="0" fontId="6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187" fontId="3" fillId="0" borderId="3" xfId="17" applyNumberFormat="1" applyFont="1" applyFill="1" applyBorder="1" applyAlignment="1">
      <alignment/>
    </xf>
    <xf numFmtId="187" fontId="3" fillId="0" borderId="4" xfId="1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Fill="1" applyAlignment="1" quotePrefix="1">
      <alignment horizontal="left"/>
    </xf>
    <xf numFmtId="43" fontId="3" fillId="0" borderId="0" xfId="17" applyFont="1" applyFill="1" applyAlignment="1">
      <alignment/>
    </xf>
    <xf numFmtId="187" fontId="3" fillId="0" borderId="5" xfId="17" applyNumberFormat="1" applyFont="1" applyFill="1" applyBorder="1" applyAlignment="1">
      <alignment/>
    </xf>
    <xf numFmtId="187" fontId="3" fillId="0" borderId="0" xfId="17" applyNumberFormat="1" applyFont="1" applyFill="1" applyAlignment="1">
      <alignment horizontal="right"/>
    </xf>
    <xf numFmtId="37" fontId="3" fillId="0" borderId="0" xfId="0" applyNumberFormat="1" applyFont="1" applyFill="1" applyAlignment="1">
      <alignment horizontal="right"/>
    </xf>
    <xf numFmtId="187" fontId="3" fillId="0" borderId="4" xfId="17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3" fontId="3" fillId="0" borderId="4" xfId="0" applyNumberFormat="1" applyFont="1" applyFill="1" applyBorder="1" applyAlignment="1">
      <alignment/>
    </xf>
    <xf numFmtId="187" fontId="4" fillId="0" borderId="4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187" fontId="15" fillId="0" borderId="4" xfId="17" applyNumberFormat="1" applyFont="1" applyFill="1" applyBorder="1" applyAlignment="1">
      <alignment/>
    </xf>
    <xf numFmtId="187" fontId="4" fillId="0" borderId="6" xfId="17" applyNumberFormat="1" applyFont="1" applyFill="1" applyBorder="1" applyAlignment="1">
      <alignment/>
    </xf>
    <xf numFmtId="187" fontId="3" fillId="0" borderId="0" xfId="17" applyNumberFormat="1" applyFont="1" applyFill="1" applyBorder="1" applyAlignment="1">
      <alignment/>
    </xf>
    <xf numFmtId="0" fontId="11" fillId="0" borderId="0" xfId="0" applyFont="1" applyFill="1" applyAlignment="1">
      <alignment/>
    </xf>
    <xf numFmtId="43" fontId="11" fillId="0" borderId="0" xfId="15" applyFont="1" applyFill="1" applyAlignment="1">
      <alignment/>
    </xf>
    <xf numFmtId="37" fontId="11" fillId="0" borderId="0" xfId="0" applyNumberFormat="1" applyFont="1" applyFill="1" applyAlignment="1">
      <alignment/>
    </xf>
    <xf numFmtId="37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37" fontId="14" fillId="0" borderId="0" xfId="0" applyNumberFormat="1" applyFont="1" applyFill="1" applyAlignment="1">
      <alignment/>
    </xf>
    <xf numFmtId="37" fontId="16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37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15" fontId="12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7" fontId="12" fillId="0" borderId="0" xfId="0" applyNumberFormat="1" applyFont="1" applyFill="1" applyAlignment="1">
      <alignment horizontal="right" vertical="center" wrapText="1"/>
    </xf>
    <xf numFmtId="37" fontId="13" fillId="0" borderId="0" xfId="0" applyNumberFormat="1" applyFont="1" applyFill="1" applyAlignment="1">
      <alignment horizontal="right" vertical="center" wrapText="1"/>
    </xf>
    <xf numFmtId="37" fontId="13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Border="1" applyAlignment="1">
      <alignment/>
    </xf>
    <xf numFmtId="38" fontId="11" fillId="0" borderId="0" xfId="15" applyNumberFormat="1" applyFont="1" applyFill="1" applyBorder="1" applyAlignment="1">
      <alignment/>
    </xf>
    <xf numFmtId="187" fontId="11" fillId="0" borderId="0" xfId="15" applyNumberFormat="1" applyFont="1" applyFill="1" applyBorder="1" applyAlignment="1">
      <alignment/>
    </xf>
    <xf numFmtId="187" fontId="12" fillId="0" borderId="0" xfId="15" applyNumberFormat="1" applyFont="1" applyFill="1" applyBorder="1" applyAlignment="1">
      <alignment horizontal="right"/>
    </xf>
    <xf numFmtId="38" fontId="11" fillId="0" borderId="0" xfId="0" applyNumberFormat="1" applyFont="1" applyFill="1" applyBorder="1" applyAlignment="1">
      <alignment/>
    </xf>
    <xf numFmtId="38" fontId="12" fillId="0" borderId="0" xfId="15" applyNumberFormat="1" applyFont="1" applyFill="1" applyBorder="1" applyAlignment="1">
      <alignment horizontal="right"/>
    </xf>
    <xf numFmtId="38" fontId="11" fillId="0" borderId="0" xfId="0" applyNumberFormat="1" applyFont="1" applyFill="1" applyAlignment="1">
      <alignment/>
    </xf>
    <xf numFmtId="38" fontId="11" fillId="0" borderId="0" xfId="15" applyNumberFormat="1" applyFont="1" applyFill="1" applyAlignment="1">
      <alignment/>
    </xf>
    <xf numFmtId="38" fontId="12" fillId="0" borderId="0" xfId="15" applyNumberFormat="1" applyFont="1" applyFill="1" applyAlignment="1">
      <alignment horizontal="right"/>
    </xf>
    <xf numFmtId="187" fontId="12" fillId="0" borderId="0" xfId="15" applyNumberFormat="1" applyFont="1" applyFill="1" applyBorder="1" applyAlignment="1">
      <alignment/>
    </xf>
    <xf numFmtId="187" fontId="11" fillId="0" borderId="0" xfId="15" applyNumberFormat="1" applyFont="1" applyFill="1" applyAlignment="1">
      <alignment/>
    </xf>
    <xf numFmtId="187" fontId="12" fillId="0" borderId="0" xfId="15" applyNumberFormat="1" applyFont="1" applyFill="1" applyAlignment="1">
      <alignment horizontal="right"/>
    </xf>
    <xf numFmtId="187" fontId="12" fillId="0" borderId="2" xfId="15" applyNumberFormat="1" applyFont="1" applyFill="1" applyBorder="1" applyAlignment="1">
      <alignment horizontal="right"/>
    </xf>
    <xf numFmtId="187" fontId="11" fillId="0" borderId="0" xfId="15" applyNumberFormat="1" applyFont="1" applyFill="1" applyBorder="1" applyAlignment="1">
      <alignment horizontal="right"/>
    </xf>
    <xf numFmtId="187" fontId="12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 wrapText="1"/>
    </xf>
    <xf numFmtId="187" fontId="9" fillId="0" borderId="0" xfId="15" applyNumberFormat="1" applyFont="1" applyFill="1" applyAlignment="1">
      <alignment horizontal="right"/>
    </xf>
    <xf numFmtId="187" fontId="9" fillId="0" borderId="0" xfId="15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87" fontId="8" fillId="0" borderId="0" xfId="15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3" fontId="7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5" fontId="8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24" fontId="8" fillId="0" borderId="0" xfId="0" applyNumberFormat="1" applyFont="1" applyFill="1" applyAlignment="1" quotePrefix="1">
      <alignment horizontal="right"/>
    </xf>
    <xf numFmtId="0" fontId="8" fillId="0" borderId="0" xfId="0" applyFont="1" applyFill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7" fontId="7" fillId="0" borderId="7" xfId="15" applyNumberFormat="1" applyFont="1" applyFill="1" applyBorder="1" applyAlignment="1">
      <alignment horizontal="right"/>
    </xf>
    <xf numFmtId="187" fontId="9" fillId="0" borderId="0" xfId="15" applyNumberFormat="1" applyFont="1" applyFill="1" applyBorder="1" applyAlignment="1">
      <alignment horizontal="right"/>
    </xf>
    <xf numFmtId="187" fontId="7" fillId="0" borderId="7" xfId="15" applyNumberFormat="1" applyFont="1" applyFill="1" applyBorder="1" applyAlignment="1">
      <alignment/>
    </xf>
    <xf numFmtId="187" fontId="9" fillId="0" borderId="0" xfId="15" applyNumberFormat="1" applyFont="1" applyFill="1" applyBorder="1" applyAlignment="1">
      <alignment/>
    </xf>
    <xf numFmtId="187" fontId="8" fillId="0" borderId="2" xfId="15" applyNumberFormat="1" applyFont="1" applyFill="1" applyBorder="1" applyAlignment="1">
      <alignment/>
    </xf>
    <xf numFmtId="187" fontId="8" fillId="0" borderId="0" xfId="15" applyNumberFormat="1" applyFont="1" applyFill="1" applyBorder="1" applyAlignment="1">
      <alignment/>
    </xf>
    <xf numFmtId="37" fontId="8" fillId="0" borderId="2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 horizontal="center" vertical="center" wrapText="1"/>
    </xf>
    <xf numFmtId="185" fontId="10" fillId="0" borderId="0" xfId="0" applyNumberFormat="1" applyFont="1" applyFill="1" applyAlignment="1">
      <alignment horizontal="center" vertical="center" wrapText="1"/>
    </xf>
    <xf numFmtId="37" fontId="7" fillId="0" borderId="0" xfId="15" applyNumberFormat="1" applyFont="1" applyFill="1" applyAlignment="1">
      <alignment/>
    </xf>
    <xf numFmtId="37" fontId="7" fillId="0" borderId="0" xfId="15" applyNumberFormat="1" applyFont="1" applyFill="1" applyAlignment="1">
      <alignment horizontal="right"/>
    </xf>
    <xf numFmtId="37" fontId="9" fillId="0" borderId="0" xfId="15" applyNumberFormat="1" applyFont="1" applyFill="1" applyBorder="1" applyAlignment="1">
      <alignment horizontal="right"/>
    </xf>
    <xf numFmtId="187" fontId="17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41" fontId="7" fillId="0" borderId="0" xfId="15" applyNumberFormat="1" applyFont="1" applyFill="1" applyAlignment="1">
      <alignment/>
    </xf>
    <xf numFmtId="224" fontId="16" fillId="0" borderId="0" xfId="0" applyNumberFormat="1" applyFont="1" applyFill="1" applyAlignment="1" quotePrefix="1">
      <alignment horizontal="right"/>
    </xf>
    <xf numFmtId="3" fontId="8" fillId="0" borderId="0" xfId="0" applyNumberFormat="1" applyFont="1" applyFill="1" applyAlignment="1">
      <alignment horizontal="center"/>
    </xf>
    <xf numFmtId="224" fontId="4" fillId="0" borderId="0" xfId="17" applyNumberFormat="1" applyFont="1" applyFill="1" applyAlignment="1" quotePrefix="1">
      <alignment horizontal="right"/>
    </xf>
    <xf numFmtId="43" fontId="3" fillId="0" borderId="0" xfId="15" applyNumberFormat="1" applyFont="1" applyFill="1" applyAlignment="1">
      <alignment/>
    </xf>
    <xf numFmtId="43" fontId="7" fillId="0" borderId="0" xfId="15" applyNumberFormat="1" applyFont="1" applyFill="1" applyAlignment="1">
      <alignment horizontal="right"/>
    </xf>
    <xf numFmtId="37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7" fontId="8" fillId="0" borderId="0" xfId="0" applyNumberFormat="1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vertical="center" wrapText="1"/>
    </xf>
    <xf numFmtId="187" fontId="7" fillId="0" borderId="0" xfId="15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omma_SBTChange Equity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81"/>
  <sheetViews>
    <sheetView tabSelected="1" view="pageBreakPreview" zoomScale="75" zoomScaleNormal="65" zoomScaleSheetLayoutView="75" workbookViewId="0" topLeftCell="A1">
      <selection activeCell="D12" sqref="D12"/>
    </sheetView>
  </sheetViews>
  <sheetFormatPr defaultColWidth="9.140625" defaultRowHeight="12.75"/>
  <cols>
    <col min="1" max="1" width="9.57421875" style="4" customWidth="1"/>
    <col min="2" max="2" width="8.421875" style="4" customWidth="1"/>
    <col min="3" max="3" width="11.140625" style="4" customWidth="1"/>
    <col min="4" max="4" width="8.421875" style="4" customWidth="1"/>
    <col min="5" max="5" width="13.140625" style="4" customWidth="1"/>
    <col min="6" max="6" width="20.140625" style="4" customWidth="1"/>
    <col min="7" max="7" width="24.7109375" style="126" customWidth="1"/>
    <col min="8" max="8" width="5.140625" style="2" customWidth="1"/>
    <col min="9" max="9" width="24.7109375" style="113" customWidth="1"/>
    <col min="10" max="16384" width="9.140625" style="4" customWidth="1"/>
  </cols>
  <sheetData>
    <row r="1" spans="1:9" ht="18">
      <c r="A1" s="5" t="s">
        <v>86</v>
      </c>
      <c r="B1" s="2"/>
      <c r="C1" s="2"/>
      <c r="D1" s="2"/>
      <c r="E1" s="2"/>
      <c r="F1" s="2"/>
      <c r="I1" s="114" t="s">
        <v>36</v>
      </c>
    </row>
    <row r="2" spans="1:9" ht="18">
      <c r="A2" s="5" t="s">
        <v>46</v>
      </c>
      <c r="B2" s="2"/>
      <c r="C2" s="2"/>
      <c r="D2" s="2"/>
      <c r="E2" s="2"/>
      <c r="F2" s="2"/>
      <c r="I2" s="6" t="s">
        <v>96</v>
      </c>
    </row>
    <row r="3" spans="1:9" ht="18">
      <c r="A3" s="5"/>
      <c r="B3" s="2"/>
      <c r="C3" s="2"/>
      <c r="D3" s="2"/>
      <c r="E3" s="2"/>
      <c r="F3" s="2"/>
      <c r="I3" s="114"/>
    </row>
    <row r="4" spans="1:9" ht="18">
      <c r="A4" s="5" t="s">
        <v>0</v>
      </c>
      <c r="B4" s="2"/>
      <c r="C4" s="2"/>
      <c r="D4" s="2"/>
      <c r="E4" s="2"/>
      <c r="F4" s="2"/>
      <c r="G4" s="127"/>
      <c r="H4" s="5"/>
      <c r="I4" s="115" t="s">
        <v>120</v>
      </c>
    </row>
    <row r="5" ht="18">
      <c r="I5" s="2"/>
    </row>
    <row r="6" spans="6:9" ht="15.75" customHeight="1">
      <c r="F6" s="2"/>
      <c r="G6" s="128" t="s">
        <v>97</v>
      </c>
      <c r="H6" s="98"/>
      <c r="I6" s="116" t="s">
        <v>1</v>
      </c>
    </row>
    <row r="7" spans="6:9" ht="18">
      <c r="F7" s="2"/>
      <c r="G7" s="128" t="s">
        <v>98</v>
      </c>
      <c r="H7" s="98"/>
      <c r="I7" s="116" t="s">
        <v>2</v>
      </c>
    </row>
    <row r="8" spans="6:9" ht="18.75" customHeight="1">
      <c r="F8" s="2"/>
      <c r="G8" s="128" t="s">
        <v>99</v>
      </c>
      <c r="H8" s="98"/>
      <c r="I8" s="116" t="s">
        <v>4</v>
      </c>
    </row>
    <row r="9" spans="6:11" ht="18">
      <c r="F9" s="2"/>
      <c r="G9" s="11">
        <v>38807</v>
      </c>
      <c r="H9" s="11"/>
      <c r="I9" s="11">
        <v>38352</v>
      </c>
      <c r="J9" s="11"/>
      <c r="K9" s="11"/>
    </row>
    <row r="10" spans="6:9" ht="18">
      <c r="F10" s="2"/>
      <c r="G10" s="11"/>
      <c r="H10" s="98"/>
      <c r="I10" s="2"/>
    </row>
    <row r="11" spans="6:9" ht="18">
      <c r="F11" s="2"/>
      <c r="G11" s="129" t="s">
        <v>5</v>
      </c>
      <c r="H11" s="99"/>
      <c r="I11" s="117" t="s">
        <v>5</v>
      </c>
    </row>
    <row r="12" spans="6:9" ht="18">
      <c r="F12" s="2"/>
      <c r="G12" s="129"/>
      <c r="H12" s="99"/>
      <c r="I12" s="118"/>
    </row>
    <row r="13" spans="1:9" ht="18">
      <c r="A13" s="4" t="s">
        <v>6</v>
      </c>
      <c r="F13" s="2"/>
      <c r="G13" s="129"/>
      <c r="H13" s="99"/>
      <c r="I13" s="117"/>
    </row>
    <row r="14" spans="6:9" ht="12" customHeight="1">
      <c r="F14" s="100"/>
      <c r="H14" s="100"/>
      <c r="I14" s="100"/>
    </row>
    <row r="15" spans="2:9" ht="18">
      <c r="B15" s="4" t="s">
        <v>7</v>
      </c>
      <c r="G15" s="130">
        <v>4035</v>
      </c>
      <c r="H15" s="1"/>
      <c r="I15" s="1">
        <f>3221-1</f>
        <v>3220</v>
      </c>
    </row>
    <row r="16" spans="7:18" ht="12" customHeight="1">
      <c r="G16" s="130"/>
      <c r="H16" s="1"/>
      <c r="I16" s="1"/>
      <c r="R16" s="11"/>
    </row>
    <row r="17" spans="2:9" ht="20.25" customHeight="1">
      <c r="B17" s="4" t="s">
        <v>48</v>
      </c>
      <c r="G17" s="130">
        <v>1261861</v>
      </c>
      <c r="H17" s="1"/>
      <c r="I17" s="1">
        <v>1244631</v>
      </c>
    </row>
    <row r="18" spans="7:9" ht="12" customHeight="1">
      <c r="G18" s="130"/>
      <c r="H18" s="1"/>
      <c r="I18" s="1"/>
    </row>
    <row r="19" spans="2:9" ht="18">
      <c r="B19" s="4" t="s">
        <v>47</v>
      </c>
      <c r="G19" s="135">
        <v>0</v>
      </c>
      <c r="H19" s="1"/>
      <c r="I19" s="1">
        <v>0</v>
      </c>
    </row>
    <row r="20" spans="7:9" ht="12" customHeight="1">
      <c r="G20" s="130"/>
      <c r="H20" s="1"/>
      <c r="I20" s="1"/>
    </row>
    <row r="21" spans="2:9" ht="18">
      <c r="B21" s="4" t="s">
        <v>74</v>
      </c>
      <c r="G21" s="130">
        <v>18</v>
      </c>
      <c r="H21" s="1"/>
      <c r="I21" s="1">
        <v>18</v>
      </c>
    </row>
    <row r="22" spans="7:9" ht="12" customHeight="1">
      <c r="G22" s="131"/>
      <c r="H22" s="14"/>
      <c r="I22" s="14"/>
    </row>
    <row r="23" spans="7:9" ht="18.75">
      <c r="G23" s="119">
        <f>SUM(G15:G21)</f>
        <v>1265914</v>
      </c>
      <c r="H23" s="101"/>
      <c r="I23" s="119">
        <f>SUM(I13:I22)</f>
        <v>1247869</v>
      </c>
    </row>
    <row r="24" spans="7:9" ht="18.75">
      <c r="G24" s="132"/>
      <c r="H24" s="101"/>
      <c r="I24" s="120"/>
    </row>
    <row r="25" spans="1:9" ht="18">
      <c r="A25" s="4" t="s">
        <v>8</v>
      </c>
      <c r="G25" s="1"/>
      <c r="H25" s="1"/>
      <c r="I25" s="1"/>
    </row>
    <row r="26" spans="7:9" ht="12" customHeight="1">
      <c r="G26" s="1"/>
      <c r="H26" s="1"/>
      <c r="I26" s="1"/>
    </row>
    <row r="27" spans="2:9" ht="18.75" customHeight="1">
      <c r="B27" s="4" t="s">
        <v>78</v>
      </c>
      <c r="G27" s="1">
        <v>1242</v>
      </c>
      <c r="H27" s="1"/>
      <c r="I27" s="1">
        <f>16307</f>
        <v>16307</v>
      </c>
    </row>
    <row r="28" spans="7:9" ht="12" customHeight="1">
      <c r="G28" s="1"/>
      <c r="H28" s="1"/>
      <c r="I28" s="1"/>
    </row>
    <row r="29" spans="2:9" ht="18">
      <c r="B29" s="4" t="s">
        <v>79</v>
      </c>
      <c r="G29" s="1">
        <v>96781</v>
      </c>
      <c r="H29" s="1"/>
      <c r="I29" s="1">
        <v>74513</v>
      </c>
    </row>
    <row r="30" spans="7:9" ht="12" customHeight="1">
      <c r="G30" s="1"/>
      <c r="H30" s="1"/>
      <c r="I30" s="1"/>
    </row>
    <row r="31" spans="2:9" ht="18">
      <c r="B31" s="4" t="s">
        <v>49</v>
      </c>
      <c r="G31" s="1">
        <v>595</v>
      </c>
      <c r="H31" s="1"/>
      <c r="I31" s="1">
        <v>684</v>
      </c>
    </row>
    <row r="32" spans="7:9" ht="12" customHeight="1">
      <c r="G32" s="1"/>
      <c r="H32" s="1"/>
      <c r="I32" s="1"/>
    </row>
    <row r="33" spans="7:9" ht="18.75">
      <c r="G33" s="121">
        <f>SUM(G27:G31)</f>
        <v>98618</v>
      </c>
      <c r="H33" s="102"/>
      <c r="I33" s="121">
        <f>SUM(I25:I32)</f>
        <v>91504</v>
      </c>
    </row>
    <row r="34" spans="7:9" ht="18.75">
      <c r="G34" s="122"/>
      <c r="H34" s="102"/>
      <c r="I34" s="122"/>
    </row>
    <row r="35" spans="1:9" ht="18">
      <c r="A35" s="4" t="s">
        <v>9</v>
      </c>
      <c r="G35" s="1"/>
      <c r="H35" s="1"/>
      <c r="I35" s="1"/>
    </row>
    <row r="36" spans="7:9" ht="12" customHeight="1">
      <c r="G36" s="1"/>
      <c r="H36" s="1"/>
      <c r="I36" s="1"/>
    </row>
    <row r="37" spans="2:9" ht="18" hidden="1">
      <c r="B37" s="4" t="s">
        <v>81</v>
      </c>
      <c r="G37" s="1">
        <v>0</v>
      </c>
      <c r="H37" s="1"/>
      <c r="I37" s="1">
        <v>0</v>
      </c>
    </row>
    <row r="38" spans="7:9" ht="12" customHeight="1" hidden="1">
      <c r="G38" s="1"/>
      <c r="H38" s="1"/>
      <c r="I38" s="1"/>
    </row>
    <row r="39" spans="2:9" ht="18">
      <c r="B39" s="4" t="s">
        <v>80</v>
      </c>
      <c r="G39" s="1">
        <v>22533</v>
      </c>
      <c r="H39" s="1"/>
      <c r="I39" s="1">
        <v>14606</v>
      </c>
    </row>
    <row r="40" spans="7:9" ht="12" customHeight="1">
      <c r="G40" s="1"/>
      <c r="H40" s="1"/>
      <c r="I40" s="1"/>
    </row>
    <row r="41" spans="2:9" ht="18" hidden="1">
      <c r="B41" s="4" t="s">
        <v>50</v>
      </c>
      <c r="G41" s="1">
        <v>0</v>
      </c>
      <c r="H41" s="1"/>
      <c r="I41" s="1"/>
    </row>
    <row r="42" spans="7:9" ht="12" customHeight="1" hidden="1">
      <c r="G42" s="1"/>
      <c r="H42" s="1"/>
      <c r="I42" s="1"/>
    </row>
    <row r="43" spans="2:9" ht="18">
      <c r="B43" s="4" t="s">
        <v>10</v>
      </c>
      <c r="G43" s="1">
        <v>-1</v>
      </c>
      <c r="H43" s="1"/>
      <c r="I43" s="1">
        <v>0</v>
      </c>
    </row>
    <row r="44" spans="7:9" ht="12" customHeight="1">
      <c r="G44" s="15"/>
      <c r="H44" s="1"/>
      <c r="I44" s="15"/>
    </row>
    <row r="45" spans="7:9" ht="21" customHeight="1">
      <c r="G45" s="121">
        <f>SUM(G37:G43)</f>
        <v>22532</v>
      </c>
      <c r="H45" s="1"/>
      <c r="I45" s="121">
        <f>SUM(I37:I43)</f>
        <v>14606</v>
      </c>
    </row>
    <row r="46" spans="7:9" ht="21" customHeight="1">
      <c r="G46" s="16"/>
      <c r="H46" s="1"/>
      <c r="I46" s="16"/>
    </row>
    <row r="47" spans="1:9" ht="21" customHeight="1">
      <c r="A47" s="103" t="s">
        <v>57</v>
      </c>
      <c r="G47" s="16">
        <f>G33-G45</f>
        <v>76086</v>
      </c>
      <c r="H47" s="1"/>
      <c r="I47" s="16">
        <f>+I33-I45</f>
        <v>76898</v>
      </c>
    </row>
    <row r="48" spans="7:9" ht="21" customHeight="1">
      <c r="G48" s="1"/>
      <c r="H48" s="1"/>
      <c r="I48" s="1"/>
    </row>
    <row r="49" spans="1:9" s="8" customFormat="1" ht="18.75" thickBot="1">
      <c r="A49" s="4"/>
      <c r="G49" s="123">
        <f>G47+G23</f>
        <v>1342000</v>
      </c>
      <c r="H49" s="104"/>
      <c r="I49" s="123">
        <f>+I23+I47</f>
        <v>1324767</v>
      </c>
    </row>
    <row r="50" spans="7:9" s="8" customFormat="1" ht="18.75" thickTop="1">
      <c r="G50" s="124"/>
      <c r="H50" s="104"/>
      <c r="I50" s="124"/>
    </row>
    <row r="51" spans="7:9" ht="18">
      <c r="G51" s="1"/>
      <c r="H51" s="1"/>
      <c r="I51" s="1"/>
    </row>
    <row r="52" spans="1:9" ht="18">
      <c r="A52" s="4" t="s">
        <v>11</v>
      </c>
      <c r="G52" s="1"/>
      <c r="H52" s="1"/>
      <c r="I52" s="1"/>
    </row>
    <row r="53" spans="7:9" ht="12" customHeight="1">
      <c r="G53" s="1"/>
      <c r="H53" s="1"/>
      <c r="I53" s="1"/>
    </row>
    <row r="54" spans="2:9" ht="18">
      <c r="B54" s="4" t="s">
        <v>12</v>
      </c>
      <c r="G54" s="1">
        <v>90000</v>
      </c>
      <c r="H54" s="1"/>
      <c r="I54" s="1">
        <v>90000</v>
      </c>
    </row>
    <row r="55" spans="7:9" ht="11.25" customHeight="1">
      <c r="G55" s="1"/>
      <c r="H55" s="1"/>
      <c r="I55" s="1"/>
    </row>
    <row r="56" spans="2:9" ht="18">
      <c r="B56" s="4" t="s">
        <v>64</v>
      </c>
      <c r="G56" s="1">
        <v>53633</v>
      </c>
      <c r="H56" s="1"/>
      <c r="I56" s="1">
        <f>53633</f>
        <v>53633</v>
      </c>
    </row>
    <row r="57" spans="7:9" ht="12" customHeight="1">
      <c r="G57" s="1"/>
      <c r="H57" s="1"/>
      <c r="I57" s="1"/>
    </row>
    <row r="58" spans="2:9" ht="18">
      <c r="B58" s="4" t="s">
        <v>65</v>
      </c>
      <c r="G58" s="14">
        <v>60000</v>
      </c>
      <c r="H58" s="14"/>
      <c r="I58" s="14">
        <v>60000</v>
      </c>
    </row>
    <row r="59" spans="7:9" ht="12" customHeight="1">
      <c r="G59" s="1"/>
      <c r="H59" s="1"/>
      <c r="I59" s="1"/>
    </row>
    <row r="60" spans="2:9" ht="20.25" customHeight="1">
      <c r="B60" s="4" t="s">
        <v>13</v>
      </c>
      <c r="G60" s="1">
        <v>-139112</v>
      </c>
      <c r="H60" s="1"/>
      <c r="I60" s="16">
        <f>-43937-1</f>
        <v>-43938</v>
      </c>
    </row>
    <row r="61" spans="7:9" ht="12" customHeight="1">
      <c r="G61" s="15"/>
      <c r="H61" s="1"/>
      <c r="I61" s="15"/>
    </row>
    <row r="62" spans="1:9" ht="20.25" customHeight="1">
      <c r="A62" s="4" t="s">
        <v>58</v>
      </c>
      <c r="G62" s="16">
        <f>SUM(G52:G61)</f>
        <v>64521</v>
      </c>
      <c r="H62" s="1"/>
      <c r="I62" s="16">
        <f>SUM(I52:I61)</f>
        <v>159695</v>
      </c>
    </row>
    <row r="63" spans="7:9" ht="30.75" customHeight="1">
      <c r="G63" s="16"/>
      <c r="H63" s="1"/>
      <c r="I63" s="16"/>
    </row>
    <row r="64" spans="1:9" ht="20.25" customHeight="1">
      <c r="A64" s="4" t="s">
        <v>66</v>
      </c>
      <c r="G64" s="16">
        <v>20000</v>
      </c>
      <c r="H64" s="1"/>
      <c r="I64" s="16">
        <v>20000</v>
      </c>
    </row>
    <row r="65" spans="7:9" ht="11.25" customHeight="1">
      <c r="G65" s="16"/>
      <c r="H65" s="1"/>
      <c r="I65" s="16"/>
    </row>
    <row r="66" spans="1:9" ht="18.75" customHeight="1">
      <c r="A66" s="4" t="s">
        <v>63</v>
      </c>
      <c r="G66" s="1">
        <v>332207</v>
      </c>
      <c r="H66" s="1"/>
      <c r="I66" s="1">
        <v>330176</v>
      </c>
    </row>
    <row r="67" spans="7:9" ht="12" customHeight="1">
      <c r="G67" s="1"/>
      <c r="H67" s="1"/>
      <c r="I67" s="1"/>
    </row>
    <row r="68" spans="1:9" ht="18.75" customHeight="1" hidden="1">
      <c r="A68" s="4" t="s">
        <v>75</v>
      </c>
      <c r="G68" s="1">
        <v>0</v>
      </c>
      <c r="H68" s="1"/>
      <c r="I68" s="1">
        <v>0</v>
      </c>
    </row>
    <row r="69" spans="7:9" ht="11.25" customHeight="1" hidden="1">
      <c r="G69" s="16"/>
      <c r="H69" s="1"/>
      <c r="I69" s="16"/>
    </row>
    <row r="70" spans="1:9" ht="18.75">
      <c r="A70" s="4" t="s">
        <v>52</v>
      </c>
      <c r="G70" s="122"/>
      <c r="H70" s="102"/>
      <c r="I70" s="122"/>
    </row>
    <row r="71" spans="7:9" ht="12" customHeight="1">
      <c r="G71" s="1"/>
      <c r="H71" s="1"/>
      <c r="I71" s="1"/>
    </row>
    <row r="72" spans="2:9" ht="18" customHeight="1">
      <c r="B72" s="4" t="s">
        <v>51</v>
      </c>
      <c r="G72" s="16">
        <v>925272</v>
      </c>
      <c r="H72" s="1"/>
      <c r="I72" s="16">
        <v>814896</v>
      </c>
    </row>
    <row r="73" spans="7:9" ht="12" customHeight="1">
      <c r="G73" s="1"/>
      <c r="H73" s="1"/>
      <c r="I73" s="1"/>
    </row>
    <row r="74" spans="7:9" s="8" customFormat="1" ht="18.75" thickBot="1">
      <c r="G74" s="125">
        <f>SUM(G62:G73)</f>
        <v>1342000</v>
      </c>
      <c r="H74" s="5"/>
      <c r="I74" s="125">
        <f>SUM(I62:I73)</f>
        <v>1324767</v>
      </c>
    </row>
    <row r="75" ht="18.75" thickTop="1">
      <c r="I75" s="2"/>
    </row>
    <row r="76" spans="1:9" ht="18">
      <c r="A76" s="4" t="s">
        <v>118</v>
      </c>
      <c r="G76" s="139">
        <v>0.36</v>
      </c>
      <c r="H76" s="23"/>
      <c r="I76" s="23">
        <v>0.89</v>
      </c>
    </row>
    <row r="77" spans="1:9" ht="24.75" customHeight="1">
      <c r="A77" s="106"/>
      <c r="B77" s="106"/>
      <c r="C77" s="106"/>
      <c r="D77" s="106"/>
      <c r="E77" s="106"/>
      <c r="F77" s="106"/>
      <c r="G77" s="107"/>
      <c r="H77" s="105"/>
      <c r="I77" s="106"/>
    </row>
    <row r="78" spans="1:9" ht="18">
      <c r="A78" s="149" t="s">
        <v>77</v>
      </c>
      <c r="B78" s="149"/>
      <c r="C78" s="149"/>
      <c r="D78" s="149"/>
      <c r="E78" s="149"/>
      <c r="F78" s="149"/>
      <c r="G78" s="149"/>
      <c r="H78" s="149"/>
      <c r="I78" s="149"/>
    </row>
    <row r="79" spans="1:9" ht="18">
      <c r="A79" s="149" t="s">
        <v>108</v>
      </c>
      <c r="B79" s="149"/>
      <c r="C79" s="149"/>
      <c r="D79" s="149"/>
      <c r="E79" s="149"/>
      <c r="F79" s="149"/>
      <c r="G79" s="149"/>
      <c r="H79" s="149"/>
      <c r="I79" s="149"/>
    </row>
    <row r="81" ht="18">
      <c r="A81" s="111"/>
    </row>
  </sheetData>
  <mergeCells count="2">
    <mergeCell ref="A78:I78"/>
    <mergeCell ref="A79:I79"/>
  </mergeCells>
  <printOptions horizontalCentered="1"/>
  <pageMargins left="0.5" right="0.5" top="0.75" bottom="0.5" header="0.25" footer="0.2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P51"/>
  <sheetViews>
    <sheetView view="pageBreakPreview" zoomScale="70" zoomScaleNormal="65" zoomScaleSheetLayoutView="70" workbookViewId="0" topLeftCell="A1">
      <pane xSplit="5" topLeftCell="F1" activePane="topRight" state="frozen"/>
      <selection pane="topLeft" activeCell="A1" sqref="A1"/>
      <selection pane="topRight" activeCell="E11" sqref="E11"/>
    </sheetView>
  </sheetViews>
  <sheetFormatPr defaultColWidth="9.140625" defaultRowHeight="12.75"/>
  <cols>
    <col min="1" max="1" width="1.57421875" style="4" customWidth="1"/>
    <col min="2" max="2" width="2.8515625" style="4" customWidth="1"/>
    <col min="3" max="3" width="12.421875" style="4" customWidth="1"/>
    <col min="4" max="4" width="11.8515625" style="4" customWidth="1"/>
    <col min="5" max="5" width="36.8515625" style="4" customWidth="1"/>
    <col min="6" max="6" width="22.28125" style="3" customWidth="1"/>
    <col min="7" max="7" width="4.00390625" style="3" customWidth="1"/>
    <col min="8" max="8" width="25.7109375" style="3" customWidth="1"/>
    <col min="9" max="9" width="23.28125" style="3" hidden="1" customWidth="1"/>
    <col min="10" max="10" width="22.8515625" style="3" hidden="1" customWidth="1"/>
    <col min="11" max="11" width="2.00390625" style="3" customWidth="1"/>
    <col min="12" max="12" width="1.8515625" style="3" customWidth="1"/>
    <col min="13" max="13" width="22.421875" style="3" customWidth="1"/>
    <col min="14" max="14" width="2.140625" style="4" customWidth="1"/>
    <col min="15" max="15" width="27.28125" style="3" customWidth="1"/>
    <col min="16" max="16" width="0.2890625" style="4" customWidth="1"/>
    <col min="17" max="16384" width="9.140625" style="4" customWidth="1"/>
  </cols>
  <sheetData>
    <row r="1" spans="1:16" ht="18">
      <c r="A1" s="5" t="s">
        <v>86</v>
      </c>
      <c r="B1" s="2"/>
      <c r="C1" s="2"/>
      <c r="D1" s="2"/>
      <c r="E1" s="2"/>
      <c r="M1" s="6"/>
      <c r="O1" s="6"/>
      <c r="P1" s="6" t="s">
        <v>36</v>
      </c>
    </row>
    <row r="2" spans="1:16" ht="18">
      <c r="A2" s="5" t="s">
        <v>46</v>
      </c>
      <c r="B2" s="2"/>
      <c r="C2" s="2"/>
      <c r="D2" s="2"/>
      <c r="E2" s="2"/>
      <c r="M2" s="6"/>
      <c r="O2" s="6"/>
      <c r="P2" s="6" t="s">
        <v>96</v>
      </c>
    </row>
    <row r="3" spans="1:16" ht="18">
      <c r="A3" s="5"/>
      <c r="B3" s="2"/>
      <c r="C3" s="2"/>
      <c r="D3" s="2"/>
      <c r="E3" s="2"/>
      <c r="P3" s="3"/>
    </row>
    <row r="4" spans="1:16" ht="18">
      <c r="A4" s="5"/>
      <c r="B4" s="2"/>
      <c r="C4" s="2"/>
      <c r="D4" s="2"/>
      <c r="E4" s="2"/>
      <c r="M4" s="7"/>
      <c r="O4" s="115"/>
      <c r="P4" s="115" t="str">
        <f>BSheet!I4</f>
        <v>22-May-2006</v>
      </c>
    </row>
    <row r="5" ht="18">
      <c r="A5" s="8"/>
    </row>
    <row r="6" ht="18">
      <c r="A6" s="8" t="s">
        <v>14</v>
      </c>
    </row>
    <row r="7" ht="18">
      <c r="M7" s="3" t="s">
        <v>91</v>
      </c>
    </row>
    <row r="8" spans="6:15" ht="18">
      <c r="F8" s="9"/>
      <c r="G8" s="9" t="s">
        <v>100</v>
      </c>
      <c r="H8" s="9"/>
      <c r="I8" s="9" t="s">
        <v>62</v>
      </c>
      <c r="J8" s="9" t="s">
        <v>62</v>
      </c>
      <c r="K8" s="9"/>
      <c r="L8" s="9"/>
      <c r="M8" s="9"/>
      <c r="N8" s="137" t="s">
        <v>101</v>
      </c>
      <c r="O8" s="9"/>
    </row>
    <row r="9" spans="6:15" ht="18" customHeight="1">
      <c r="F9" s="10"/>
      <c r="G9" s="9" t="s">
        <v>3</v>
      </c>
      <c r="H9" s="10"/>
      <c r="I9" s="11" t="s">
        <v>110</v>
      </c>
      <c r="J9" s="11" t="s">
        <v>113</v>
      </c>
      <c r="K9" s="10"/>
      <c r="L9" s="10"/>
      <c r="M9" s="10"/>
      <c r="N9" s="137" t="s">
        <v>3</v>
      </c>
      <c r="O9" s="10"/>
    </row>
    <row r="10" spans="6:15" ht="37.5" customHeight="1">
      <c r="F10" s="10" t="s">
        <v>119</v>
      </c>
      <c r="G10" s="10"/>
      <c r="H10" s="10" t="s">
        <v>89</v>
      </c>
      <c r="I10" s="10"/>
      <c r="J10" s="10"/>
      <c r="K10" s="10"/>
      <c r="L10" s="10"/>
      <c r="M10" s="10" t="s">
        <v>88</v>
      </c>
      <c r="O10" s="10" t="s">
        <v>89</v>
      </c>
    </row>
    <row r="11" spans="6:15" ht="36">
      <c r="F11" s="10" t="s">
        <v>3</v>
      </c>
      <c r="G11" s="10"/>
      <c r="H11" s="10" t="s">
        <v>106</v>
      </c>
      <c r="I11" s="10"/>
      <c r="J11" s="10"/>
      <c r="K11" s="10"/>
      <c r="L11" s="10"/>
      <c r="M11" s="10" t="s">
        <v>15</v>
      </c>
      <c r="O11" s="10" t="s">
        <v>107</v>
      </c>
    </row>
    <row r="12" spans="6:15" ht="18">
      <c r="F12" s="11">
        <v>38807</v>
      </c>
      <c r="G12" s="11"/>
      <c r="H12" s="11">
        <v>38442</v>
      </c>
      <c r="I12" s="112"/>
      <c r="J12" s="11"/>
      <c r="K12" s="11"/>
      <c r="L12" s="11"/>
      <c r="M12" s="11">
        <v>38807</v>
      </c>
      <c r="O12" s="11">
        <v>38442</v>
      </c>
    </row>
    <row r="13" spans="6:15" ht="18">
      <c r="F13" s="12" t="s">
        <v>5</v>
      </c>
      <c r="G13" s="12"/>
      <c r="H13" s="12" t="s">
        <v>5</v>
      </c>
      <c r="I13" s="12"/>
      <c r="J13" s="12"/>
      <c r="K13" s="12"/>
      <c r="L13" s="12"/>
      <c r="M13" s="12" t="s">
        <v>5</v>
      </c>
      <c r="O13" s="12" t="s">
        <v>5</v>
      </c>
    </row>
    <row r="14" spans="6:15" ht="18">
      <c r="F14" s="12"/>
      <c r="G14" s="12"/>
      <c r="H14" s="12"/>
      <c r="I14" s="12"/>
      <c r="J14" s="12"/>
      <c r="K14" s="12"/>
      <c r="L14" s="12"/>
      <c r="M14" s="12"/>
      <c r="O14" s="12"/>
    </row>
    <row r="15" spans="6:15" ht="18">
      <c r="F15" s="13"/>
      <c r="G15" s="13"/>
      <c r="H15" s="13"/>
      <c r="I15" s="13"/>
      <c r="J15" s="13"/>
      <c r="K15" s="13"/>
      <c r="L15" s="13"/>
      <c r="M15" s="13"/>
      <c r="O15" s="13"/>
    </row>
    <row r="16" spans="2:15" ht="18">
      <c r="B16" s="4" t="s">
        <v>16</v>
      </c>
      <c r="F16" s="1">
        <f>M16-J16</f>
        <v>6761</v>
      </c>
      <c r="G16" s="1"/>
      <c r="H16" s="14" t="s">
        <v>115</v>
      </c>
      <c r="I16" s="1">
        <v>3683</v>
      </c>
      <c r="J16" s="1">
        <v>23927</v>
      </c>
      <c r="K16" s="1"/>
      <c r="L16" s="1"/>
      <c r="M16" s="1">
        <v>30688</v>
      </c>
      <c r="O16" s="14" t="s">
        <v>115</v>
      </c>
    </row>
    <row r="17" spans="6:15" ht="18">
      <c r="F17" s="1"/>
      <c r="G17" s="1"/>
      <c r="H17" s="14"/>
      <c r="I17" s="1"/>
      <c r="J17" s="1"/>
      <c r="K17" s="1"/>
      <c r="L17" s="1"/>
      <c r="M17" s="1"/>
      <c r="O17" s="14"/>
    </row>
    <row r="18" spans="2:15" ht="18">
      <c r="B18" s="4" t="s">
        <v>17</v>
      </c>
      <c r="F18" s="1">
        <f>M18-J18</f>
        <v>-3654</v>
      </c>
      <c r="G18" s="1"/>
      <c r="H18" s="14" t="s">
        <v>115</v>
      </c>
      <c r="I18" s="1">
        <v>-5966</v>
      </c>
      <c r="J18" s="14">
        <v>-14513</v>
      </c>
      <c r="K18" s="1"/>
      <c r="L18" s="1"/>
      <c r="M18" s="14">
        <v>-18167</v>
      </c>
      <c r="O18" s="14" t="s">
        <v>115</v>
      </c>
    </row>
    <row r="19" spans="6:15" ht="18">
      <c r="F19" s="1"/>
      <c r="G19" s="1"/>
      <c r="H19" s="14"/>
      <c r="I19" s="1"/>
      <c r="J19" s="1"/>
      <c r="K19" s="1"/>
      <c r="L19" s="1"/>
      <c r="M19" s="1"/>
      <c r="O19" s="14"/>
    </row>
    <row r="20" spans="2:15" ht="18">
      <c r="B20" s="4" t="s">
        <v>94</v>
      </c>
      <c r="F20" s="1">
        <f>M20-J20</f>
        <v>676</v>
      </c>
      <c r="G20" s="1"/>
      <c r="H20" s="14" t="s">
        <v>115</v>
      </c>
      <c r="I20" s="1">
        <v>0</v>
      </c>
      <c r="J20" s="1">
        <v>2524</v>
      </c>
      <c r="K20" s="1"/>
      <c r="L20" s="1"/>
      <c r="M20" s="1">
        <v>3200</v>
      </c>
      <c r="O20" s="14" t="s">
        <v>115</v>
      </c>
    </row>
    <row r="21" spans="6:15" ht="18">
      <c r="F21" s="15"/>
      <c r="G21" s="16"/>
      <c r="H21" s="15"/>
      <c r="I21" s="15"/>
      <c r="J21" s="15"/>
      <c r="K21" s="16"/>
      <c r="L21" s="16"/>
      <c r="M21" s="15"/>
      <c r="O21" s="15"/>
    </row>
    <row r="22" spans="2:15" ht="30" customHeight="1">
      <c r="B22" s="4" t="s">
        <v>112</v>
      </c>
      <c r="F22" s="1">
        <f>SUM(F16:F21)</f>
        <v>3783</v>
      </c>
      <c r="G22" s="16"/>
      <c r="H22" s="1">
        <f>SUM(H16:H21)</f>
        <v>0</v>
      </c>
      <c r="I22" s="1">
        <v>-2283</v>
      </c>
      <c r="J22" s="1">
        <v>11938</v>
      </c>
      <c r="K22" s="1"/>
      <c r="L22" s="1"/>
      <c r="M22" s="1">
        <f>SUM(M16:M21)</f>
        <v>15721</v>
      </c>
      <c r="O22" s="1">
        <f>SUM(O16:O21)</f>
        <v>0</v>
      </c>
    </row>
    <row r="23" spans="6:15" ht="18">
      <c r="F23" s="1"/>
      <c r="G23" s="16"/>
      <c r="H23" s="1"/>
      <c r="I23" s="1"/>
      <c r="J23" s="1"/>
      <c r="K23" s="1"/>
      <c r="L23" s="1"/>
      <c r="M23" s="1"/>
      <c r="O23" s="1"/>
    </row>
    <row r="24" spans="2:15" ht="18">
      <c r="B24" s="4" t="s">
        <v>18</v>
      </c>
      <c r="F24" s="1">
        <f>M24-J24</f>
        <v>-23756</v>
      </c>
      <c r="G24" s="16"/>
      <c r="H24" s="14" t="s">
        <v>115</v>
      </c>
      <c r="I24" s="1">
        <v>-19119</v>
      </c>
      <c r="J24" s="17">
        <v>-87120</v>
      </c>
      <c r="K24" s="1"/>
      <c r="L24" s="1"/>
      <c r="M24" s="17">
        <v>-110876</v>
      </c>
      <c r="O24" s="14" t="s">
        <v>115</v>
      </c>
    </row>
    <row r="25" spans="6:15" ht="18">
      <c r="F25" s="15"/>
      <c r="G25" s="16"/>
      <c r="H25" s="15"/>
      <c r="I25" s="15"/>
      <c r="J25" s="15"/>
      <c r="K25" s="1"/>
      <c r="L25" s="1"/>
      <c r="M25" s="15"/>
      <c r="O25" s="15"/>
    </row>
    <row r="26" spans="2:15" ht="30" customHeight="1">
      <c r="B26" s="4" t="s">
        <v>82</v>
      </c>
      <c r="F26" s="1">
        <f>SUM(F22:F24)</f>
        <v>-19973</v>
      </c>
      <c r="G26" s="16"/>
      <c r="H26" s="1">
        <f>SUM(H22:H24)</f>
        <v>0</v>
      </c>
      <c r="I26" s="1">
        <v>-21402</v>
      </c>
      <c r="J26" s="17">
        <v>-75182</v>
      </c>
      <c r="K26" s="1"/>
      <c r="L26" s="1"/>
      <c r="M26" s="17">
        <f>SUM(M22:M25)</f>
        <v>-95155</v>
      </c>
      <c r="O26" s="17">
        <f>SUM(O22:O25)</f>
        <v>0</v>
      </c>
    </row>
    <row r="27" spans="6:15" ht="18">
      <c r="F27" s="1"/>
      <c r="G27" s="16"/>
      <c r="H27" s="1"/>
      <c r="I27" s="1"/>
      <c r="J27" s="1"/>
      <c r="K27" s="1"/>
      <c r="L27" s="1"/>
      <c r="M27" s="1"/>
      <c r="O27" s="1"/>
    </row>
    <row r="28" spans="2:15" ht="18">
      <c r="B28" s="4" t="s">
        <v>10</v>
      </c>
      <c r="F28" s="1"/>
      <c r="G28" s="16"/>
      <c r="H28" s="1"/>
      <c r="I28" s="1"/>
      <c r="J28" s="17"/>
      <c r="K28" s="1"/>
      <c r="L28" s="1"/>
      <c r="M28" s="17"/>
      <c r="O28" s="17"/>
    </row>
    <row r="29" spans="2:15" ht="18">
      <c r="B29" s="18" t="s">
        <v>19</v>
      </c>
      <c r="F29" s="1">
        <f>M29-J29</f>
        <v>-3</v>
      </c>
      <c r="G29" s="16"/>
      <c r="H29" s="14" t="s">
        <v>115</v>
      </c>
      <c r="I29" s="1">
        <v>1395</v>
      </c>
      <c r="J29" s="17">
        <v>-16</v>
      </c>
      <c r="K29" s="1"/>
      <c r="L29" s="1"/>
      <c r="M29" s="17">
        <v>-19</v>
      </c>
      <c r="O29" s="14" t="s">
        <v>115</v>
      </c>
    </row>
    <row r="30" spans="6:15" ht="18">
      <c r="F30" s="15"/>
      <c r="G30" s="16"/>
      <c r="H30" s="15"/>
      <c r="I30" s="15"/>
      <c r="J30" s="15"/>
      <c r="K30" s="16"/>
      <c r="L30" s="16"/>
      <c r="M30" s="15"/>
      <c r="O30" s="15"/>
    </row>
    <row r="31" spans="2:15" ht="30" customHeight="1">
      <c r="B31" s="4" t="s">
        <v>83</v>
      </c>
      <c r="F31" s="1">
        <f>SUM(F26:F29)</f>
        <v>-19976</v>
      </c>
      <c r="G31" s="16"/>
      <c r="H31" s="1">
        <f>SUM(H26:H30)</f>
        <v>0</v>
      </c>
      <c r="I31" s="1">
        <v>-20007</v>
      </c>
      <c r="J31" s="19">
        <v>-75198</v>
      </c>
      <c r="K31" s="1"/>
      <c r="L31" s="1"/>
      <c r="M31" s="19">
        <f>SUM(M26:M30)</f>
        <v>-95174</v>
      </c>
      <c r="O31" s="19">
        <f>SUM(O26:O30)</f>
        <v>0</v>
      </c>
    </row>
    <row r="32" spans="6:15" ht="18">
      <c r="F32" s="1"/>
      <c r="G32" s="16"/>
      <c r="H32" s="1"/>
      <c r="I32" s="1"/>
      <c r="J32" s="20"/>
      <c r="K32" s="1"/>
      <c r="L32" s="1"/>
      <c r="M32" s="1"/>
      <c r="O32" s="1"/>
    </row>
    <row r="33" spans="2:15" ht="30" customHeight="1" thickBot="1">
      <c r="B33" s="4" t="s">
        <v>84</v>
      </c>
      <c r="F33" s="21">
        <f>F31</f>
        <v>-19976</v>
      </c>
      <c r="G33" s="16"/>
      <c r="H33" s="21">
        <f>H31</f>
        <v>0</v>
      </c>
      <c r="I33" s="21">
        <v>-20007</v>
      </c>
      <c r="J33" s="22">
        <v>-75198</v>
      </c>
      <c r="K33" s="16"/>
      <c r="L33" s="16"/>
      <c r="M33" s="22">
        <f>SUM(M31:M32)</f>
        <v>-95174</v>
      </c>
      <c r="O33" s="22">
        <f>SUM(O31:O32)</f>
        <v>0</v>
      </c>
    </row>
    <row r="34" spans="6:15" ht="18.75" thickTop="1">
      <c r="F34" s="16"/>
      <c r="G34" s="16"/>
      <c r="H34" s="16"/>
      <c r="I34" s="16"/>
      <c r="J34" s="16"/>
      <c r="K34" s="16"/>
      <c r="L34" s="16"/>
      <c r="M34" s="16"/>
      <c r="O34" s="16"/>
    </row>
    <row r="35" spans="6:12" ht="18">
      <c r="F35" s="4"/>
      <c r="G35" s="106"/>
      <c r="H35" s="4"/>
      <c r="I35" s="4"/>
      <c r="K35" s="4"/>
      <c r="L35" s="4"/>
    </row>
    <row r="36" spans="2:7" ht="18">
      <c r="B36" s="4" t="s">
        <v>85</v>
      </c>
      <c r="G36" s="107"/>
    </row>
    <row r="37" spans="3:15" ht="18">
      <c r="C37" s="4" t="s">
        <v>20</v>
      </c>
      <c r="F37" s="23">
        <v>-11.1</v>
      </c>
      <c r="G37" s="109"/>
      <c r="H37" s="140" t="s">
        <v>115</v>
      </c>
      <c r="I37" s="23">
        <v>-11.11</v>
      </c>
      <c r="J37" s="23">
        <v>-41.78</v>
      </c>
      <c r="K37" s="23"/>
      <c r="L37" s="23"/>
      <c r="M37" s="23">
        <v>-52.87</v>
      </c>
      <c r="O37" s="140" t="s">
        <v>115</v>
      </c>
    </row>
    <row r="38" spans="3:15" ht="18">
      <c r="C38" s="4" t="s">
        <v>21</v>
      </c>
      <c r="F38" s="23">
        <f>+F37</f>
        <v>-11.1</v>
      </c>
      <c r="G38" s="23"/>
      <c r="H38" s="140" t="s">
        <v>115</v>
      </c>
      <c r="I38" s="23">
        <v>-11.11</v>
      </c>
      <c r="J38" s="23">
        <v>-41.78</v>
      </c>
      <c r="K38" s="24"/>
      <c r="L38" s="24"/>
      <c r="M38" s="23">
        <f>+M37</f>
        <v>-52.87</v>
      </c>
      <c r="O38" s="140" t="s">
        <v>115</v>
      </c>
    </row>
    <row r="39" spans="6:15" ht="18">
      <c r="F39" s="23"/>
      <c r="G39" s="23"/>
      <c r="H39" s="23"/>
      <c r="I39" s="23"/>
      <c r="J39" s="23"/>
      <c r="K39" s="23"/>
      <c r="L39" s="23"/>
      <c r="M39" s="23"/>
      <c r="O39" s="23"/>
    </row>
    <row r="40" spans="6:15" ht="18">
      <c r="F40" s="23"/>
      <c r="G40" s="23"/>
      <c r="H40" s="23"/>
      <c r="I40" s="23"/>
      <c r="J40" s="23"/>
      <c r="K40" s="23"/>
      <c r="L40" s="23"/>
      <c r="M40" s="23"/>
      <c r="O40" s="23"/>
    </row>
    <row r="41" spans="6:15" ht="18">
      <c r="F41" s="23"/>
      <c r="G41" s="23"/>
      <c r="H41" s="23"/>
      <c r="I41" s="23"/>
      <c r="J41" s="23"/>
      <c r="K41" s="23"/>
      <c r="L41" s="23"/>
      <c r="M41" s="23"/>
      <c r="O41" s="23"/>
    </row>
    <row r="42" spans="2:15" ht="18">
      <c r="B42" s="149" t="s">
        <v>76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O42" s="4"/>
    </row>
    <row r="43" spans="2:15" ht="18">
      <c r="B43" s="149" t="s">
        <v>108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O43" s="4"/>
    </row>
    <row r="44" spans="5:15" ht="18">
      <c r="E44" s="26"/>
      <c r="F44" s="25"/>
      <c r="G44" s="25"/>
      <c r="H44" s="25"/>
      <c r="I44" s="25"/>
      <c r="J44" s="25"/>
      <c r="K44" s="25"/>
      <c r="L44" s="25"/>
      <c r="M44" s="25"/>
      <c r="O44" s="25"/>
    </row>
    <row r="49" spans="3:4" ht="18">
      <c r="C49" s="111"/>
      <c r="D49" s="111"/>
    </row>
    <row r="51" ht="18">
      <c r="C51" s="111"/>
    </row>
  </sheetData>
  <mergeCells count="2">
    <mergeCell ref="B42:M42"/>
    <mergeCell ref="B43:M43"/>
  </mergeCells>
  <printOptions horizontalCentered="1"/>
  <pageMargins left="0.5" right="0.25" top="0.5" bottom="0.25" header="0" footer="0"/>
  <pageSetup fitToHeight="0" horizontalDpi="600" verticalDpi="600" orientation="portrait" paperSize="9" scale="5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1"/>
  <sheetViews>
    <sheetView view="pageBreakPreview" zoomScale="75" zoomScaleNormal="75" zoomScaleSheetLayoutView="75" workbookViewId="0" topLeftCell="A1">
      <selection activeCell="B45" sqref="B45"/>
    </sheetView>
  </sheetViews>
  <sheetFormatPr defaultColWidth="9.140625" defaultRowHeight="12.75"/>
  <cols>
    <col min="1" max="1" width="2.8515625" style="68" customWidth="1"/>
    <col min="2" max="2" width="20.7109375" style="68" customWidth="1"/>
    <col min="3" max="3" width="7.00390625" style="68" customWidth="1"/>
    <col min="4" max="4" width="7.7109375" style="68" customWidth="1"/>
    <col min="5" max="6" width="14.7109375" style="68" customWidth="1"/>
    <col min="7" max="7" width="14.7109375" style="68" hidden="1" customWidth="1"/>
    <col min="8" max="8" width="14.7109375" style="66" customWidth="1"/>
    <col min="9" max="9" width="19.28125" style="66" customWidth="1"/>
    <col min="10" max="10" width="16.140625" style="67" customWidth="1"/>
    <col min="11" max="16384" width="9.140625" style="68" customWidth="1"/>
  </cols>
  <sheetData>
    <row r="1" spans="1:10" ht="15.75">
      <c r="A1" s="69" t="s">
        <v>86</v>
      </c>
      <c r="B1" s="70"/>
      <c r="C1" s="70"/>
      <c r="D1" s="70"/>
      <c r="E1" s="70"/>
      <c r="F1" s="70"/>
      <c r="G1" s="71"/>
      <c r="H1" s="70"/>
      <c r="I1" s="68"/>
      <c r="J1" s="72" t="s">
        <v>36</v>
      </c>
    </row>
    <row r="2" spans="1:10" ht="15.75">
      <c r="A2" s="69" t="s">
        <v>46</v>
      </c>
      <c r="B2" s="70"/>
      <c r="C2" s="70"/>
      <c r="D2" s="70"/>
      <c r="E2" s="70"/>
      <c r="F2" s="70"/>
      <c r="G2" s="71"/>
      <c r="H2" s="70"/>
      <c r="I2" s="73"/>
      <c r="J2" s="72" t="s">
        <v>96</v>
      </c>
    </row>
    <row r="3" spans="1:10" ht="15.75">
      <c r="A3" s="69"/>
      <c r="B3" s="70"/>
      <c r="C3" s="70"/>
      <c r="D3" s="70"/>
      <c r="E3" s="70"/>
      <c r="F3" s="70"/>
      <c r="G3" s="71"/>
      <c r="H3" s="70"/>
      <c r="I3" s="73"/>
      <c r="J3" s="71"/>
    </row>
    <row r="4" spans="1:10" ht="15.75">
      <c r="A4" s="69"/>
      <c r="B4" s="70"/>
      <c r="C4" s="70"/>
      <c r="D4" s="70"/>
      <c r="E4" s="70"/>
      <c r="F4" s="70"/>
      <c r="G4" s="71"/>
      <c r="H4" s="70"/>
      <c r="I4" s="73"/>
      <c r="J4" s="136" t="str">
        <f>BSheet!I4</f>
        <v>22-May-2006</v>
      </c>
    </row>
    <row r="5" spans="1:7" ht="15.75">
      <c r="A5" s="64"/>
      <c r="B5" s="64"/>
      <c r="C5" s="64"/>
      <c r="D5" s="64"/>
      <c r="E5" s="64"/>
      <c r="F5" s="64"/>
      <c r="G5" s="65"/>
    </row>
    <row r="6" spans="1:10" ht="15.75" hidden="1">
      <c r="A6" s="74"/>
      <c r="B6" s="64"/>
      <c r="C6" s="64"/>
      <c r="D6" s="64"/>
      <c r="E6" s="64"/>
      <c r="F6" s="64"/>
      <c r="G6" s="64"/>
      <c r="J6" s="75"/>
    </row>
    <row r="7" spans="1:10" ht="15.75" hidden="1">
      <c r="A7" s="74"/>
      <c r="B7" s="64"/>
      <c r="C7" s="64"/>
      <c r="D7" s="64"/>
      <c r="E7" s="64"/>
      <c r="F7" s="64"/>
      <c r="G7" s="64"/>
      <c r="J7" s="76" t="s">
        <v>36</v>
      </c>
    </row>
    <row r="8" spans="1:10" ht="15.75" hidden="1">
      <c r="A8" s="74"/>
      <c r="B8" s="64"/>
      <c r="C8" s="64"/>
      <c r="D8" s="64"/>
      <c r="E8" s="64"/>
      <c r="F8" s="64"/>
      <c r="G8" s="64"/>
      <c r="J8" s="76" t="s">
        <v>59</v>
      </c>
    </row>
    <row r="9" spans="1:7" ht="15.75" hidden="1">
      <c r="A9" s="74"/>
      <c r="B9" s="64"/>
      <c r="C9" s="64"/>
      <c r="D9" s="64"/>
      <c r="E9" s="64"/>
      <c r="F9" s="64"/>
      <c r="G9" s="64"/>
    </row>
    <row r="10" ht="15.75" hidden="1">
      <c r="A10" s="77"/>
    </row>
    <row r="11" spans="1:10" ht="15.75" hidden="1">
      <c r="A11" s="77"/>
      <c r="I11" s="67"/>
      <c r="J11" s="78">
        <v>37967.64879907407</v>
      </c>
    </row>
    <row r="12" spans="1:10" ht="15.75">
      <c r="A12" s="77" t="s">
        <v>102</v>
      </c>
      <c r="I12" s="67"/>
      <c r="J12" s="78"/>
    </row>
    <row r="13" spans="1:10" ht="15.75">
      <c r="A13" s="77"/>
      <c r="I13" s="67"/>
      <c r="J13" s="78"/>
    </row>
    <row r="15" ht="15.75" hidden="1"/>
    <row r="17" spans="8:9" ht="15.75">
      <c r="H17" s="67"/>
      <c r="I17" s="67"/>
    </row>
    <row r="18" spans="8:9" ht="9.75" customHeight="1">
      <c r="H18" s="67"/>
      <c r="I18" s="67"/>
    </row>
    <row r="19" spans="5:10" ht="18" customHeight="1" hidden="1">
      <c r="E19" s="79"/>
      <c r="F19" s="79"/>
      <c r="G19" s="79"/>
      <c r="H19" s="79"/>
      <c r="I19" s="79"/>
      <c r="J19" s="80"/>
    </row>
    <row r="20" spans="5:10" ht="18.75" customHeight="1">
      <c r="E20" s="80" t="s">
        <v>39</v>
      </c>
      <c r="F20" s="80" t="s">
        <v>68</v>
      </c>
      <c r="G20" s="80" t="s">
        <v>40</v>
      </c>
      <c r="H20" s="80" t="s">
        <v>55</v>
      </c>
      <c r="I20" s="80" t="s">
        <v>43</v>
      </c>
      <c r="J20" s="80"/>
    </row>
    <row r="21" spans="5:10" ht="15.75">
      <c r="E21" s="80" t="s">
        <v>41</v>
      </c>
      <c r="F21" s="80" t="s">
        <v>69</v>
      </c>
      <c r="G21" s="80" t="s">
        <v>42</v>
      </c>
      <c r="H21" s="80" t="s">
        <v>103</v>
      </c>
      <c r="I21" s="80" t="s">
        <v>44</v>
      </c>
      <c r="J21" s="80" t="s">
        <v>45</v>
      </c>
    </row>
    <row r="22" spans="5:10" ht="15.75">
      <c r="E22" s="81" t="s">
        <v>22</v>
      </c>
      <c r="F22" s="81" t="s">
        <v>22</v>
      </c>
      <c r="G22" s="81" t="s">
        <v>22</v>
      </c>
      <c r="H22" s="81" t="s">
        <v>22</v>
      </c>
      <c r="I22" s="81" t="s">
        <v>22</v>
      </c>
      <c r="J22" s="81" t="s">
        <v>22</v>
      </c>
    </row>
    <row r="23" spans="8:10" ht="15.75">
      <c r="H23" s="82"/>
      <c r="I23" s="82"/>
      <c r="J23" s="82"/>
    </row>
    <row r="24" spans="1:10" ht="15.75" hidden="1">
      <c r="A24" s="68" t="s">
        <v>53</v>
      </c>
      <c r="E24" s="83">
        <v>0.002</v>
      </c>
      <c r="F24" s="83"/>
      <c r="G24" s="83">
        <v>120000</v>
      </c>
      <c r="H24" s="84">
        <v>0</v>
      </c>
      <c r="I24" s="85">
        <v>-998</v>
      </c>
      <c r="J24" s="86">
        <v>119002.002</v>
      </c>
    </row>
    <row r="25" spans="5:10" ht="15.75" hidden="1">
      <c r="E25" s="87"/>
      <c r="F25" s="87"/>
      <c r="G25" s="87"/>
      <c r="H25" s="84"/>
      <c r="I25" s="84"/>
      <c r="J25" s="88"/>
    </row>
    <row r="26" spans="1:10" ht="15.75" hidden="1">
      <c r="A26" s="68" t="s">
        <v>54</v>
      </c>
      <c r="E26" s="87">
        <v>60000</v>
      </c>
      <c r="F26" s="87"/>
      <c r="G26" s="87">
        <v>-120000</v>
      </c>
      <c r="H26" s="84">
        <v>60000</v>
      </c>
      <c r="I26" s="84">
        <v>0</v>
      </c>
      <c r="J26" s="88">
        <v>0</v>
      </c>
    </row>
    <row r="27" spans="5:10" ht="15.75" hidden="1">
      <c r="E27" s="89"/>
      <c r="F27" s="89"/>
      <c r="G27" s="89"/>
      <c r="H27" s="90"/>
      <c r="I27" s="90"/>
      <c r="J27" s="91"/>
    </row>
    <row r="28" spans="1:10" ht="15.75" hidden="1">
      <c r="A28" s="68" t="s">
        <v>56</v>
      </c>
      <c r="E28" s="89">
        <v>0</v>
      </c>
      <c r="F28" s="89"/>
      <c r="G28" s="89">
        <v>0</v>
      </c>
      <c r="H28" s="90">
        <v>0</v>
      </c>
      <c r="I28" s="90">
        <v>-2480</v>
      </c>
      <c r="J28" s="88">
        <v>-2480</v>
      </c>
    </row>
    <row r="29" spans="5:10" ht="15.75" hidden="1">
      <c r="E29" s="89"/>
      <c r="F29" s="89"/>
      <c r="G29" s="89"/>
      <c r="H29" s="90"/>
      <c r="I29" s="90"/>
      <c r="J29" s="91"/>
    </row>
    <row r="30" spans="1:10" ht="24.75" customHeight="1">
      <c r="A30" s="68" t="s">
        <v>104</v>
      </c>
      <c r="E30" s="85">
        <v>90000</v>
      </c>
      <c r="F30" s="85">
        <f>53633</f>
        <v>53633</v>
      </c>
      <c r="G30" s="85">
        <v>0</v>
      </c>
      <c r="H30" s="85">
        <v>60000</v>
      </c>
      <c r="I30" s="85">
        <v>-7996</v>
      </c>
      <c r="J30" s="92">
        <f>SUM(E30:I30)</f>
        <v>195637</v>
      </c>
    </row>
    <row r="31" spans="5:10" ht="15.75">
      <c r="E31" s="93"/>
      <c r="F31" s="93"/>
      <c r="G31" s="93"/>
      <c r="H31" s="93"/>
      <c r="I31" s="93"/>
      <c r="J31" s="94"/>
    </row>
    <row r="32" spans="1:10" ht="15.75" hidden="1">
      <c r="A32" s="68" t="s">
        <v>67</v>
      </c>
      <c r="E32" s="93"/>
      <c r="F32" s="93"/>
      <c r="G32" s="93">
        <v>0</v>
      </c>
      <c r="H32" s="93">
        <v>0</v>
      </c>
      <c r="I32" s="93">
        <v>0</v>
      </c>
      <c r="J32" s="94">
        <f>SUM(E32:I32)</f>
        <v>0</v>
      </c>
    </row>
    <row r="33" spans="5:10" ht="15.75" hidden="1">
      <c r="E33" s="93"/>
      <c r="F33" s="93"/>
      <c r="G33" s="93"/>
      <c r="H33" s="93"/>
      <c r="I33" s="93"/>
      <c r="J33" s="94"/>
    </row>
    <row r="34" spans="1:10" ht="15.75">
      <c r="A34" s="68" t="s">
        <v>56</v>
      </c>
      <c r="E34" s="93">
        <v>0</v>
      </c>
      <c r="F34" s="93">
        <v>0</v>
      </c>
      <c r="G34" s="93">
        <v>0</v>
      </c>
      <c r="H34" s="93">
        <v>0</v>
      </c>
      <c r="I34" s="93">
        <v>-35942</v>
      </c>
      <c r="J34" s="86">
        <f>SUM(E34:I34)</f>
        <v>-35942</v>
      </c>
    </row>
    <row r="35" spans="5:10" ht="19.5" customHeight="1">
      <c r="E35" s="93"/>
      <c r="F35" s="93"/>
      <c r="G35" s="93"/>
      <c r="H35" s="93"/>
      <c r="I35" s="93"/>
      <c r="J35" s="94"/>
    </row>
    <row r="36" spans="1:10" ht="24.75" customHeight="1" thickBot="1">
      <c r="A36" s="68" t="s">
        <v>111</v>
      </c>
      <c r="E36" s="95">
        <f>SUM(E30:E34)</f>
        <v>90000</v>
      </c>
      <c r="F36" s="95">
        <f>SUM(F30:F34)</f>
        <v>53633</v>
      </c>
      <c r="G36" s="95">
        <v>0</v>
      </c>
      <c r="H36" s="95">
        <v>60000</v>
      </c>
      <c r="I36" s="95">
        <f>SUM(I30:I34)</f>
        <v>-43938</v>
      </c>
      <c r="J36" s="95">
        <f>SUM(J30:J34)</f>
        <v>159695</v>
      </c>
    </row>
    <row r="37" spans="5:10" ht="16.5" thickTop="1">
      <c r="E37" s="96"/>
      <c r="F37" s="96"/>
      <c r="G37" s="96"/>
      <c r="H37" s="96"/>
      <c r="I37" s="96"/>
      <c r="J37" s="86"/>
    </row>
    <row r="38" spans="5:10" ht="15.75">
      <c r="E38" s="96"/>
      <c r="F38" s="96"/>
      <c r="G38" s="96"/>
      <c r="H38" s="96"/>
      <c r="I38" s="96"/>
      <c r="J38" s="86"/>
    </row>
    <row r="39" spans="1:10" ht="24.75" customHeight="1">
      <c r="A39" s="68" t="s">
        <v>105</v>
      </c>
      <c r="E39" s="85">
        <v>90000</v>
      </c>
      <c r="F39" s="85">
        <f>53633</f>
        <v>53633</v>
      </c>
      <c r="G39" s="85">
        <v>0</v>
      </c>
      <c r="H39" s="85">
        <v>60000</v>
      </c>
      <c r="I39" s="85">
        <v>-43938</v>
      </c>
      <c r="J39" s="92">
        <f>SUM(E39:I39)</f>
        <v>159695</v>
      </c>
    </row>
    <row r="40" spans="5:10" ht="15.75">
      <c r="E40" s="93"/>
      <c r="F40" s="93"/>
      <c r="G40" s="93"/>
      <c r="H40" s="93"/>
      <c r="I40" s="93"/>
      <c r="J40" s="94"/>
    </row>
    <row r="41" spans="1:10" ht="24.75" customHeight="1" hidden="1">
      <c r="A41" s="68" t="s">
        <v>67</v>
      </c>
      <c r="E41" s="93"/>
      <c r="F41" s="93"/>
      <c r="G41" s="93">
        <v>0</v>
      </c>
      <c r="H41" s="93">
        <v>0</v>
      </c>
      <c r="I41" s="93">
        <v>0</v>
      </c>
      <c r="J41" s="94">
        <f>SUM(E41:I41)</f>
        <v>0</v>
      </c>
    </row>
    <row r="42" spans="5:10" ht="15.75" hidden="1">
      <c r="E42" s="93"/>
      <c r="F42" s="93"/>
      <c r="G42" s="93"/>
      <c r="H42" s="93"/>
      <c r="I42" s="93"/>
      <c r="J42" s="94"/>
    </row>
    <row r="43" spans="1:10" ht="24" customHeight="1">
      <c r="A43" s="68" t="s">
        <v>56</v>
      </c>
      <c r="E43" s="93">
        <v>0</v>
      </c>
      <c r="F43" s="93">
        <v>0</v>
      </c>
      <c r="G43" s="93">
        <v>0</v>
      </c>
      <c r="H43" s="93">
        <v>0</v>
      </c>
      <c r="I43" s="93">
        <f>Income!M33</f>
        <v>-95174</v>
      </c>
      <c r="J43" s="86">
        <f>SUM(E43:I43)</f>
        <v>-95174</v>
      </c>
    </row>
    <row r="44" spans="5:10" ht="19.5" customHeight="1">
      <c r="E44" s="93"/>
      <c r="F44" s="93"/>
      <c r="G44" s="93"/>
      <c r="H44" s="93"/>
      <c r="I44" s="93"/>
      <c r="J44" s="94"/>
    </row>
    <row r="45" spans="1:10" ht="24.75" customHeight="1" thickBot="1">
      <c r="A45" s="68" t="s">
        <v>114</v>
      </c>
      <c r="E45" s="95">
        <f>SUM(E39:E43)</f>
        <v>90000</v>
      </c>
      <c r="F45" s="95">
        <f>SUM(F39:F43)</f>
        <v>53633</v>
      </c>
      <c r="G45" s="95">
        <v>0</v>
      </c>
      <c r="H45" s="95">
        <v>60000</v>
      </c>
      <c r="I45" s="95">
        <f>SUM(I39:I43)</f>
        <v>-139112</v>
      </c>
      <c r="J45" s="95">
        <f>SUM(J39:J43)</f>
        <v>64521</v>
      </c>
    </row>
    <row r="46" spans="5:10" ht="16.5" thickTop="1">
      <c r="E46" s="96"/>
      <c r="F46" s="96"/>
      <c r="G46" s="96"/>
      <c r="H46" s="96"/>
      <c r="I46" s="96"/>
      <c r="J46" s="86"/>
    </row>
    <row r="47" spans="5:10" ht="15.75">
      <c r="E47" s="96"/>
      <c r="F47" s="96"/>
      <c r="G47" s="96"/>
      <c r="H47" s="96"/>
      <c r="I47" s="96"/>
      <c r="J47" s="86"/>
    </row>
    <row r="48" spans="5:10" ht="15.75">
      <c r="E48" s="96"/>
      <c r="F48" s="96"/>
      <c r="G48" s="96"/>
      <c r="H48" s="96"/>
      <c r="I48" s="96"/>
      <c r="J48" s="86"/>
    </row>
    <row r="49" spans="8:10" ht="15.75">
      <c r="H49" s="93"/>
      <c r="I49" s="93"/>
      <c r="J49" s="97"/>
    </row>
    <row r="50" spans="1:10" ht="15.75">
      <c r="A50" s="150" t="s">
        <v>61</v>
      </c>
      <c r="B50" s="150"/>
      <c r="C50" s="150"/>
      <c r="D50" s="150"/>
      <c r="E50" s="150"/>
      <c r="F50" s="150"/>
      <c r="G50" s="150"/>
      <c r="H50" s="150"/>
      <c r="I50" s="150"/>
      <c r="J50" s="150"/>
    </row>
    <row r="51" spans="1:10" ht="15.75">
      <c r="A51" s="150" t="s">
        <v>108</v>
      </c>
      <c r="B51" s="150"/>
      <c r="C51" s="150"/>
      <c r="D51" s="150"/>
      <c r="E51" s="150"/>
      <c r="F51" s="150"/>
      <c r="G51" s="150"/>
      <c r="H51" s="150"/>
      <c r="I51" s="150"/>
      <c r="J51" s="150"/>
    </row>
  </sheetData>
  <mergeCells count="2">
    <mergeCell ref="A50:J50"/>
    <mergeCell ref="A51:J51"/>
  </mergeCells>
  <printOptions horizontalCentered="1"/>
  <pageMargins left="0.5" right="0.5" top="1" bottom="1" header="0.25" footer="0.2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1"/>
  <sheetViews>
    <sheetView view="pageBreakPreview" zoomScale="70" zoomScaleNormal="70" zoomScaleSheetLayoutView="70" workbookViewId="0" topLeftCell="A1">
      <selection activeCell="G20" sqref="G20"/>
    </sheetView>
  </sheetViews>
  <sheetFormatPr defaultColWidth="9.140625" defaultRowHeight="12.75"/>
  <cols>
    <col min="1" max="1" width="8.421875" style="54" customWidth="1"/>
    <col min="2" max="3" width="8.421875" style="30" customWidth="1"/>
    <col min="4" max="4" width="11.140625" style="30" customWidth="1"/>
    <col min="5" max="6" width="8.421875" style="30" customWidth="1"/>
    <col min="7" max="7" width="48.7109375" style="30" customWidth="1"/>
    <col min="8" max="8" width="8.00390625" style="29" hidden="1" customWidth="1"/>
    <col min="9" max="9" width="14.7109375" style="27" hidden="1" customWidth="1"/>
    <col min="10" max="10" width="8.421875" style="27" hidden="1" customWidth="1"/>
    <col min="11" max="11" width="21.7109375" style="29" customWidth="1"/>
    <col min="12" max="12" width="8.140625" style="29" customWidth="1"/>
    <col min="13" max="13" width="21.7109375" style="29" customWidth="1"/>
    <col min="14" max="14" width="8.421875" style="27" customWidth="1"/>
    <col min="15" max="16384" width="9.140625" style="30" customWidth="1"/>
  </cols>
  <sheetData>
    <row r="1" spans="1:13" ht="18">
      <c r="A1" s="28" t="s">
        <v>86</v>
      </c>
      <c r="B1" s="27"/>
      <c r="C1" s="27"/>
      <c r="D1" s="27"/>
      <c r="E1" s="27"/>
      <c r="F1" s="27"/>
      <c r="G1" s="27"/>
      <c r="K1" s="31"/>
      <c r="L1" s="31"/>
      <c r="M1" s="31" t="str">
        <f>Equity!J1</f>
        <v>FAX NO: 03-2026 3670</v>
      </c>
    </row>
    <row r="2" spans="1:13" ht="18">
      <c r="A2" s="32" t="str">
        <f>Income!A2</f>
        <v>FR:  SUNWAY INFRASTRUCTURE BERHAD (405897-V)</v>
      </c>
      <c r="B2" s="27"/>
      <c r="C2" s="27"/>
      <c r="D2" s="27"/>
      <c r="E2" s="27"/>
      <c r="F2" s="27"/>
      <c r="G2" s="27"/>
      <c r="K2" s="31"/>
      <c r="L2" s="31"/>
      <c r="M2" s="31" t="str">
        <f>Equity!J2</f>
        <v>FAX NO: 03-5639 9507</v>
      </c>
    </row>
    <row r="3" spans="1:13" ht="18">
      <c r="A3" s="28"/>
      <c r="B3" s="27"/>
      <c r="C3" s="27"/>
      <c r="D3" s="27"/>
      <c r="E3" s="27"/>
      <c r="F3" s="27"/>
      <c r="G3" s="27"/>
      <c r="K3" s="31"/>
      <c r="L3" s="31"/>
      <c r="M3" s="31"/>
    </row>
    <row r="4" spans="1:13" ht="18">
      <c r="A4" s="28"/>
      <c r="B4" s="27"/>
      <c r="C4" s="27"/>
      <c r="D4" s="27"/>
      <c r="E4" s="27"/>
      <c r="F4" s="27"/>
      <c r="G4" s="27"/>
      <c r="H4" s="33"/>
      <c r="K4" s="34"/>
      <c r="L4" s="34"/>
      <c r="M4" s="138" t="str">
        <f>BSheet!I4</f>
        <v>22-May-2006</v>
      </c>
    </row>
    <row r="5" ht="18">
      <c r="A5" s="35"/>
    </row>
    <row r="6" ht="18">
      <c r="A6" s="28" t="s">
        <v>23</v>
      </c>
    </row>
    <row r="7" ht="18">
      <c r="A7" s="27"/>
    </row>
    <row r="8" spans="1:13" ht="18" customHeight="1">
      <c r="A8" s="27"/>
      <c r="G8" s="27"/>
      <c r="H8" s="36"/>
      <c r="I8" s="37"/>
      <c r="K8" s="36" t="s">
        <v>37</v>
      </c>
      <c r="L8" s="36"/>
      <c r="M8" s="36" t="s">
        <v>37</v>
      </c>
    </row>
    <row r="9" spans="1:13" ht="18">
      <c r="A9" s="27"/>
      <c r="G9" s="27"/>
      <c r="H9" s="36"/>
      <c r="I9" s="37"/>
      <c r="K9" s="36" t="s">
        <v>38</v>
      </c>
      <c r="L9" s="36"/>
      <c r="M9" s="36" t="s">
        <v>38</v>
      </c>
    </row>
    <row r="10" spans="1:13" ht="18">
      <c r="A10" s="27"/>
      <c r="G10" s="27"/>
      <c r="H10" s="38"/>
      <c r="I10" s="39"/>
      <c r="K10" s="38">
        <v>38807</v>
      </c>
      <c r="L10" s="38"/>
      <c r="M10" s="38">
        <v>38352</v>
      </c>
    </row>
    <row r="11" spans="1:13" ht="18">
      <c r="A11" s="27"/>
      <c r="G11" s="27"/>
      <c r="H11" s="36"/>
      <c r="I11" s="40"/>
      <c r="K11" s="36" t="s">
        <v>5</v>
      </c>
      <c r="L11" s="36"/>
      <c r="M11" s="36" t="s">
        <v>5</v>
      </c>
    </row>
    <row r="12" spans="1:13" ht="18">
      <c r="A12" s="27"/>
      <c r="G12" s="41"/>
      <c r="I12" s="41"/>
      <c r="K12" s="42"/>
      <c r="L12" s="42"/>
      <c r="M12" s="42"/>
    </row>
    <row r="13" spans="1:13" ht="18">
      <c r="A13" s="43" t="s">
        <v>24</v>
      </c>
      <c r="I13" s="44"/>
      <c r="K13" s="45"/>
      <c r="L13" s="45"/>
      <c r="M13" s="45"/>
    </row>
    <row r="14" spans="1:13" ht="18">
      <c r="A14" s="27"/>
      <c r="I14" s="44"/>
      <c r="K14" s="46"/>
      <c r="L14" s="46"/>
      <c r="M14" s="46"/>
    </row>
    <row r="15" spans="1:13" ht="18">
      <c r="A15" s="27" t="s">
        <v>25</v>
      </c>
      <c r="I15" s="44"/>
      <c r="K15" s="46">
        <f>20192+1</f>
        <v>20193</v>
      </c>
      <c r="L15" s="46"/>
      <c r="M15" s="46">
        <f>22497-64164+46639</f>
        <v>4972</v>
      </c>
    </row>
    <row r="16" spans="1:13" ht="18">
      <c r="A16" s="27"/>
      <c r="I16" s="44"/>
      <c r="K16" s="46"/>
      <c r="L16" s="46"/>
      <c r="M16" s="46"/>
    </row>
    <row r="17" spans="1:14" ht="18.75">
      <c r="A17" s="47" t="s">
        <v>26</v>
      </c>
      <c r="B17" s="48"/>
      <c r="H17" s="49"/>
      <c r="I17" s="44"/>
      <c r="J17" s="30"/>
      <c r="K17" s="50">
        <f>K15</f>
        <v>20193</v>
      </c>
      <c r="L17" s="50"/>
      <c r="M17" s="50">
        <f>M15</f>
        <v>4972</v>
      </c>
      <c r="N17" s="30"/>
    </row>
    <row r="18" spans="1:13" ht="18">
      <c r="A18" s="27"/>
      <c r="I18" s="44"/>
      <c r="K18" s="46"/>
      <c r="L18" s="46"/>
      <c r="M18" s="46"/>
    </row>
    <row r="19" spans="1:13" ht="18">
      <c r="A19" s="43" t="s">
        <v>27</v>
      </c>
      <c r="H19" s="51"/>
      <c r="I19" s="52"/>
      <c r="K19" s="53"/>
      <c r="L19" s="53"/>
      <c r="M19" s="53"/>
    </row>
    <row r="20" spans="1:13" ht="18">
      <c r="A20" s="27"/>
      <c r="I20" s="44"/>
      <c r="K20" s="46"/>
      <c r="L20" s="46"/>
      <c r="M20" s="46"/>
    </row>
    <row r="21" spans="1:13" ht="18">
      <c r="A21" s="27" t="s">
        <v>92</v>
      </c>
      <c r="I21" s="44"/>
      <c r="K21" s="46">
        <v>170</v>
      </c>
      <c r="L21" s="46"/>
      <c r="M21" s="46">
        <v>82</v>
      </c>
    </row>
    <row r="22" spans="1:13" ht="18">
      <c r="A22" s="27"/>
      <c r="I22" s="44"/>
      <c r="K22" s="46"/>
      <c r="L22" s="46"/>
      <c r="M22" s="46"/>
    </row>
    <row r="23" spans="1:13" ht="18">
      <c r="A23" s="55" t="s">
        <v>28</v>
      </c>
      <c r="K23" s="46">
        <v>-1964</v>
      </c>
      <c r="L23" s="46"/>
      <c r="M23" s="46">
        <v>-2064</v>
      </c>
    </row>
    <row r="24" spans="1:13" ht="18">
      <c r="A24" s="55"/>
      <c r="K24" s="46"/>
      <c r="L24" s="46"/>
      <c r="M24" s="46"/>
    </row>
    <row r="25" spans="1:13" ht="18">
      <c r="A25" s="55" t="s">
        <v>90</v>
      </c>
      <c r="K25" s="46">
        <v>-18101</v>
      </c>
      <c r="L25" s="46"/>
      <c r="M25" s="46">
        <f>-189838+64164-46639</f>
        <v>-172313</v>
      </c>
    </row>
    <row r="26" spans="1:13" ht="18">
      <c r="A26" s="55"/>
      <c r="K26" s="46"/>
      <c r="L26" s="46"/>
      <c r="M26" s="46"/>
    </row>
    <row r="27" spans="1:13" ht="18" hidden="1">
      <c r="A27" s="55" t="s">
        <v>93</v>
      </c>
      <c r="K27" s="46">
        <v>0</v>
      </c>
      <c r="L27" s="46"/>
      <c r="M27" s="46">
        <v>0</v>
      </c>
    </row>
    <row r="28" spans="1:13" ht="18" hidden="1">
      <c r="A28" s="27"/>
      <c r="I28" s="44"/>
      <c r="K28" s="46"/>
      <c r="L28" s="46"/>
      <c r="M28" s="46"/>
    </row>
    <row r="29" spans="1:13" ht="18.75">
      <c r="A29" s="56" t="s">
        <v>29</v>
      </c>
      <c r="I29" s="44"/>
      <c r="K29" s="50">
        <f>SUM(K21:K28)</f>
        <v>-19895</v>
      </c>
      <c r="L29" s="50"/>
      <c r="M29" s="50">
        <f>SUM(M21:M28)</f>
        <v>-174295</v>
      </c>
    </row>
    <row r="30" spans="1:13" ht="18">
      <c r="A30" s="27"/>
      <c r="I30" s="44"/>
      <c r="J30" s="27">
        <f>SUM(J18:J28)</f>
        <v>0</v>
      </c>
      <c r="K30" s="46"/>
      <c r="L30" s="46"/>
      <c r="M30" s="46"/>
    </row>
    <row r="31" spans="1:13" ht="18">
      <c r="A31" s="43" t="s">
        <v>30</v>
      </c>
      <c r="I31" s="44"/>
      <c r="K31" s="46"/>
      <c r="L31" s="46"/>
      <c r="M31" s="46"/>
    </row>
    <row r="32" spans="1:13" ht="18">
      <c r="A32" s="27"/>
      <c r="I32" s="44"/>
      <c r="K32" s="46"/>
      <c r="L32" s="46"/>
      <c r="M32" s="46"/>
    </row>
    <row r="33" spans="1:13" ht="18" hidden="1">
      <c r="A33" s="27" t="s">
        <v>31</v>
      </c>
      <c r="I33" s="44"/>
      <c r="K33" s="46">
        <v>0</v>
      </c>
      <c r="L33" s="46"/>
      <c r="M33" s="46">
        <v>0</v>
      </c>
    </row>
    <row r="34" spans="1:13" ht="18" hidden="1">
      <c r="A34" s="27"/>
      <c r="I34" s="44"/>
      <c r="K34" s="46"/>
      <c r="L34" s="46"/>
      <c r="M34" s="46"/>
    </row>
    <row r="35" spans="1:13" ht="18" hidden="1">
      <c r="A35" s="110" t="s">
        <v>87</v>
      </c>
      <c r="I35" s="44"/>
      <c r="K35" s="46">
        <v>0</v>
      </c>
      <c r="L35" s="46"/>
      <c r="M35" s="133">
        <v>0</v>
      </c>
    </row>
    <row r="36" spans="1:13" ht="18" hidden="1">
      <c r="A36" s="27"/>
      <c r="I36" s="44"/>
      <c r="K36" s="46"/>
      <c r="L36" s="46"/>
      <c r="M36" s="46"/>
    </row>
    <row r="37" spans="1:13" ht="18">
      <c r="A37" s="27" t="s">
        <v>70</v>
      </c>
      <c r="I37" s="44"/>
      <c r="K37" s="46">
        <v>0</v>
      </c>
      <c r="L37" s="46"/>
      <c r="M37" s="46">
        <v>-187</v>
      </c>
    </row>
    <row r="38" spans="1:13" ht="18">
      <c r="A38" s="27"/>
      <c r="I38" s="44"/>
      <c r="K38" s="46"/>
      <c r="L38" s="46"/>
      <c r="M38" s="46"/>
    </row>
    <row r="39" spans="1:13" ht="18" hidden="1">
      <c r="A39" s="27" t="s">
        <v>72</v>
      </c>
      <c r="I39" s="44"/>
      <c r="K39" s="46">
        <v>0</v>
      </c>
      <c r="L39" s="46"/>
      <c r="M39" s="46">
        <v>0</v>
      </c>
    </row>
    <row r="40" spans="1:13" ht="18" hidden="1">
      <c r="A40" s="27"/>
      <c r="I40" s="44"/>
      <c r="K40" s="46"/>
      <c r="L40" s="46"/>
      <c r="M40" s="46"/>
    </row>
    <row r="41" spans="1:13" ht="18">
      <c r="A41" s="27" t="s">
        <v>95</v>
      </c>
      <c r="I41" s="44"/>
      <c r="K41" s="46">
        <v>19107</v>
      </c>
      <c r="L41" s="46"/>
      <c r="M41" s="46">
        <v>0</v>
      </c>
    </row>
    <row r="42" spans="1:13" ht="18">
      <c r="A42" s="30"/>
      <c r="H42" s="30"/>
      <c r="I42" s="30"/>
      <c r="J42" s="30"/>
      <c r="K42" s="57"/>
      <c r="L42" s="57"/>
      <c r="M42" s="57"/>
    </row>
    <row r="43" spans="1:13" ht="18" hidden="1">
      <c r="A43" s="27" t="s">
        <v>73</v>
      </c>
      <c r="I43" s="44"/>
      <c r="K43" s="46">
        <v>0</v>
      </c>
      <c r="L43" s="46"/>
      <c r="M43" s="46">
        <v>0</v>
      </c>
    </row>
    <row r="44" spans="1:13" ht="18" hidden="1">
      <c r="A44" s="27"/>
      <c r="I44" s="44"/>
      <c r="K44" s="46"/>
      <c r="L44" s="46"/>
      <c r="M44" s="46"/>
    </row>
    <row r="45" spans="1:13" ht="18">
      <c r="A45" s="27" t="s">
        <v>71</v>
      </c>
      <c r="I45" s="44"/>
      <c r="K45" s="46">
        <v>2774</v>
      </c>
      <c r="L45" s="46"/>
      <c r="M45" s="46">
        <v>3943</v>
      </c>
    </row>
    <row r="46" spans="1:13" ht="18.75" customHeight="1">
      <c r="A46" s="27"/>
      <c r="I46" s="44"/>
      <c r="K46" s="46"/>
      <c r="L46" s="46"/>
      <c r="M46" s="46"/>
    </row>
    <row r="47" spans="1:13" ht="18.75">
      <c r="A47" s="56" t="s">
        <v>32</v>
      </c>
      <c r="I47" s="44"/>
      <c r="K47" s="50">
        <f>SUM(K32:K46)</f>
        <v>21881</v>
      </c>
      <c r="L47" s="50"/>
      <c r="M47" s="50">
        <f>SUM(M33:M45)</f>
        <v>3756</v>
      </c>
    </row>
    <row r="48" spans="1:13" ht="18">
      <c r="A48" s="27"/>
      <c r="I48" s="44"/>
      <c r="K48" s="46"/>
      <c r="L48" s="46"/>
      <c r="M48" s="46"/>
    </row>
    <row r="49" spans="1:13" ht="18">
      <c r="A49" s="28" t="s">
        <v>33</v>
      </c>
      <c r="I49" s="44"/>
      <c r="K49" s="58">
        <f>+K17+K29+K47</f>
        <v>22179</v>
      </c>
      <c r="L49" s="58"/>
      <c r="M49" s="58">
        <f>+M17+M29+M47</f>
        <v>-165567</v>
      </c>
    </row>
    <row r="50" spans="1:13" ht="18.75">
      <c r="A50" s="27"/>
      <c r="H50" s="59"/>
      <c r="I50" s="60"/>
      <c r="K50" s="61"/>
      <c r="L50" s="61"/>
      <c r="M50" s="61"/>
    </row>
    <row r="51" spans="1:13" ht="18">
      <c r="A51" s="28" t="s">
        <v>34</v>
      </c>
      <c r="I51" s="44"/>
      <c r="K51" s="58">
        <v>75197</v>
      </c>
      <c r="L51" s="58"/>
      <c r="M51" s="58">
        <v>240764</v>
      </c>
    </row>
    <row r="52" spans="1:13" ht="18">
      <c r="A52" s="27"/>
      <c r="I52" s="44"/>
      <c r="K52" s="58"/>
      <c r="L52" s="58"/>
      <c r="M52" s="58"/>
    </row>
    <row r="53" spans="1:13" ht="18.75" thickBot="1">
      <c r="A53" s="28" t="s">
        <v>35</v>
      </c>
      <c r="I53" s="44"/>
      <c r="K53" s="62">
        <f>SUM(K49:K52)-0.5</f>
        <v>97375.5</v>
      </c>
      <c r="L53" s="62"/>
      <c r="M53" s="62">
        <f>SUM(M49:M52)</f>
        <v>75197</v>
      </c>
    </row>
    <row r="54" spans="1:13" ht="18.75" thickTop="1">
      <c r="A54" s="28"/>
      <c r="I54" s="44"/>
      <c r="K54" s="63"/>
      <c r="L54" s="63"/>
      <c r="M54" s="63"/>
    </row>
    <row r="55" spans="1:13" ht="18">
      <c r="A55" s="28"/>
      <c r="I55" s="44"/>
      <c r="K55" s="63"/>
      <c r="L55" s="63"/>
      <c r="M55" s="63"/>
    </row>
    <row r="56" spans="1:9" ht="18">
      <c r="A56" s="27"/>
      <c r="I56" s="44"/>
    </row>
    <row r="57" spans="1:9" ht="18">
      <c r="A57" s="27"/>
      <c r="I57" s="44"/>
    </row>
    <row r="58" spans="1:13" ht="18">
      <c r="A58" s="151" t="s">
        <v>60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08"/>
      <c r="M58" s="134"/>
    </row>
    <row r="59" spans="1:13" ht="18">
      <c r="A59" s="151" t="s">
        <v>109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08"/>
      <c r="M59" s="134"/>
    </row>
    <row r="60" spans="1:9" ht="18">
      <c r="A60" s="27"/>
      <c r="I60" s="44"/>
    </row>
    <row r="61" spans="1:7" ht="18">
      <c r="A61" s="152"/>
      <c r="B61" s="152"/>
      <c r="C61" s="152"/>
      <c r="D61" s="152"/>
      <c r="E61" s="152"/>
      <c r="F61" s="152"/>
      <c r="G61" s="152"/>
    </row>
  </sheetData>
  <mergeCells count="3">
    <mergeCell ref="A58:K58"/>
    <mergeCell ref="A59:K59"/>
    <mergeCell ref="A61:G61"/>
  </mergeCells>
  <printOptions horizontalCentered="1"/>
  <pageMargins left="0.8267716535433072" right="0.7086614173228347" top="0.984251968503937" bottom="0.3937007874015748" header="0.2362204724409449" footer="0.196850393700787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P51"/>
  <sheetViews>
    <sheetView view="pageBreakPreview" zoomScale="70" zoomScaleNormal="65" zoomScaleSheetLayoutView="70" workbookViewId="0" topLeftCell="A1">
      <pane xSplit="5" topLeftCell="F1" activePane="topRight" state="frozen"/>
      <selection pane="topLeft" activeCell="A1" sqref="A1"/>
      <selection pane="topRight" activeCell="H19" sqref="E18:H19"/>
    </sheetView>
  </sheetViews>
  <sheetFormatPr defaultColWidth="9.140625" defaultRowHeight="12.75"/>
  <cols>
    <col min="1" max="1" width="1.57421875" style="4" customWidth="1"/>
    <col min="2" max="2" width="2.8515625" style="4" customWidth="1"/>
    <col min="3" max="3" width="12.421875" style="4" customWidth="1"/>
    <col min="4" max="4" width="11.8515625" style="4" customWidth="1"/>
    <col min="5" max="5" width="36.8515625" style="4" customWidth="1"/>
    <col min="6" max="6" width="22.28125" style="3" customWidth="1"/>
    <col min="7" max="7" width="4.00390625" style="3" customWidth="1"/>
    <col min="8" max="8" width="25.7109375" style="3" customWidth="1"/>
    <col min="9" max="9" width="23.28125" style="3" hidden="1" customWidth="1"/>
    <col min="10" max="10" width="22.8515625" style="3" hidden="1" customWidth="1"/>
    <col min="11" max="11" width="2.00390625" style="3" customWidth="1"/>
    <col min="12" max="12" width="1.8515625" style="3" customWidth="1"/>
    <col min="13" max="13" width="22.421875" style="3" customWidth="1"/>
    <col min="14" max="14" width="2.140625" style="4" customWidth="1"/>
    <col min="15" max="15" width="27.28125" style="3" customWidth="1"/>
    <col min="16" max="16" width="0.2890625" style="4" customWidth="1"/>
    <col min="17" max="16384" width="9.140625" style="4" customWidth="1"/>
  </cols>
  <sheetData>
    <row r="1" spans="1:16" ht="18">
      <c r="A1" s="5" t="s">
        <v>86</v>
      </c>
      <c r="B1" s="2"/>
      <c r="C1" s="2"/>
      <c r="D1" s="2"/>
      <c r="E1" s="2"/>
      <c r="M1" s="6"/>
      <c r="O1" s="6"/>
      <c r="P1" s="6" t="s">
        <v>36</v>
      </c>
    </row>
    <row r="2" spans="1:16" ht="18">
      <c r="A2" s="5" t="s">
        <v>46</v>
      </c>
      <c r="B2" s="2"/>
      <c r="C2" s="2"/>
      <c r="D2" s="2"/>
      <c r="E2" s="2"/>
      <c r="M2" s="6"/>
      <c r="O2" s="6"/>
      <c r="P2" s="6" t="s">
        <v>96</v>
      </c>
    </row>
    <row r="3" spans="1:16" ht="18">
      <c r="A3" s="5"/>
      <c r="B3" s="2"/>
      <c r="C3" s="2"/>
      <c r="D3" s="2"/>
      <c r="E3" s="2"/>
      <c r="P3" s="3"/>
    </row>
    <row r="4" spans="1:16" ht="18">
      <c r="A4" s="5"/>
      <c r="B4" s="2"/>
      <c r="C4" s="2"/>
      <c r="D4" s="2"/>
      <c r="E4" s="2"/>
      <c r="M4" s="7"/>
      <c r="O4" s="115"/>
      <c r="P4" s="115" t="str">
        <f>BSheet!I4</f>
        <v>22-May-2006</v>
      </c>
    </row>
    <row r="5" ht="18">
      <c r="A5" s="8"/>
    </row>
    <row r="6" ht="18">
      <c r="A6" s="8" t="s">
        <v>14</v>
      </c>
    </row>
    <row r="7" spans="7:15" ht="18">
      <c r="G7" s="107"/>
      <c r="H7" s="107"/>
      <c r="I7" s="107"/>
      <c r="J7" s="107"/>
      <c r="K7" s="107"/>
      <c r="L7" s="107"/>
      <c r="M7" s="107"/>
      <c r="N7" s="106"/>
      <c r="O7" s="107"/>
    </row>
    <row r="8" spans="6:15" ht="18">
      <c r="F8" s="9"/>
      <c r="G8" s="141"/>
      <c r="H8" s="141"/>
      <c r="I8" s="141"/>
      <c r="J8" s="141"/>
      <c r="K8" s="141"/>
      <c r="L8" s="141"/>
      <c r="M8" s="141"/>
      <c r="N8" s="142"/>
      <c r="O8" s="141"/>
    </row>
    <row r="9" spans="6:15" ht="8.25" customHeight="1">
      <c r="F9" s="10"/>
      <c r="G9" s="141"/>
      <c r="H9" s="143"/>
      <c r="I9" s="144"/>
      <c r="J9" s="144"/>
      <c r="K9" s="143"/>
      <c r="L9" s="143"/>
      <c r="M9" s="143"/>
      <c r="N9" s="142"/>
      <c r="O9" s="143"/>
    </row>
    <row r="10" spans="6:15" ht="37.5" customHeight="1">
      <c r="F10" s="10" t="s">
        <v>116</v>
      </c>
      <c r="G10" s="143"/>
      <c r="H10" s="143"/>
      <c r="I10" s="143"/>
      <c r="J10" s="143"/>
      <c r="K10" s="143"/>
      <c r="L10" s="143"/>
      <c r="M10" s="143"/>
      <c r="N10" s="106"/>
      <c r="O10" s="143"/>
    </row>
    <row r="11" spans="6:15" ht="18">
      <c r="F11" s="10" t="s">
        <v>117</v>
      </c>
      <c r="G11" s="143"/>
      <c r="H11" s="143"/>
      <c r="I11" s="143"/>
      <c r="J11" s="143"/>
      <c r="K11" s="143"/>
      <c r="L11" s="143"/>
      <c r="M11" s="143"/>
      <c r="N11" s="106"/>
      <c r="O11" s="143"/>
    </row>
    <row r="12" spans="6:15" ht="18">
      <c r="F12" s="11">
        <v>38352</v>
      </c>
      <c r="G12" s="144"/>
      <c r="H12" s="144"/>
      <c r="I12" s="145"/>
      <c r="J12" s="144"/>
      <c r="K12" s="144"/>
      <c r="L12" s="144"/>
      <c r="M12" s="144"/>
      <c r="N12" s="106"/>
      <c r="O12" s="144"/>
    </row>
    <row r="13" spans="6:15" ht="18">
      <c r="F13" s="12" t="s">
        <v>5</v>
      </c>
      <c r="G13" s="146"/>
      <c r="H13" s="146"/>
      <c r="I13" s="146"/>
      <c r="J13" s="146"/>
      <c r="K13" s="146"/>
      <c r="L13" s="146"/>
      <c r="M13" s="146"/>
      <c r="N13" s="106"/>
      <c r="O13" s="146"/>
    </row>
    <row r="14" spans="6:15" ht="18">
      <c r="F14" s="12"/>
      <c r="G14" s="146"/>
      <c r="H14" s="146"/>
      <c r="I14" s="146"/>
      <c r="J14" s="146"/>
      <c r="K14" s="146"/>
      <c r="L14" s="146"/>
      <c r="M14" s="146"/>
      <c r="N14" s="106"/>
      <c r="O14" s="146"/>
    </row>
    <row r="15" spans="6:15" ht="18">
      <c r="F15" s="13"/>
      <c r="G15" s="147"/>
      <c r="H15" s="147"/>
      <c r="I15" s="147"/>
      <c r="J15" s="147"/>
      <c r="K15" s="147"/>
      <c r="L15" s="147"/>
      <c r="M15" s="147"/>
      <c r="N15" s="106"/>
      <c r="O15" s="147"/>
    </row>
    <row r="16" spans="2:15" ht="18">
      <c r="B16" s="4" t="s">
        <v>16</v>
      </c>
      <c r="F16" s="1">
        <v>8481</v>
      </c>
      <c r="G16" s="16"/>
      <c r="H16" s="19"/>
      <c r="I16" s="16"/>
      <c r="J16" s="16"/>
      <c r="K16" s="16"/>
      <c r="L16" s="16"/>
      <c r="M16" s="16"/>
      <c r="N16" s="106"/>
      <c r="O16" s="19"/>
    </row>
    <row r="17" spans="6:15" ht="18">
      <c r="F17" s="1"/>
      <c r="G17" s="16"/>
      <c r="H17" s="19"/>
      <c r="I17" s="16"/>
      <c r="J17" s="16"/>
      <c r="K17" s="16"/>
      <c r="L17" s="16"/>
      <c r="M17" s="16"/>
      <c r="N17" s="106"/>
      <c r="O17" s="19"/>
    </row>
    <row r="18" spans="2:15" ht="18">
      <c r="B18" s="4" t="s">
        <v>17</v>
      </c>
      <c r="F18" s="1">
        <v>-9613</v>
      </c>
      <c r="G18" s="16"/>
      <c r="H18" s="19"/>
      <c r="I18" s="16"/>
      <c r="J18" s="19"/>
      <c r="K18" s="16"/>
      <c r="L18" s="16"/>
      <c r="M18" s="19"/>
      <c r="N18" s="106"/>
      <c r="O18" s="19"/>
    </row>
    <row r="19" spans="6:15" ht="18">
      <c r="F19" s="1"/>
      <c r="G19" s="16"/>
      <c r="H19" s="19"/>
      <c r="I19" s="16"/>
      <c r="J19" s="16"/>
      <c r="K19" s="16"/>
      <c r="L19" s="16"/>
      <c r="M19" s="16"/>
      <c r="N19" s="106"/>
      <c r="O19" s="19"/>
    </row>
    <row r="20" spans="2:15" ht="18">
      <c r="B20" s="4" t="s">
        <v>94</v>
      </c>
      <c r="F20" s="1">
        <v>969</v>
      </c>
      <c r="G20" s="16"/>
      <c r="H20" s="19"/>
      <c r="I20" s="16"/>
      <c r="J20" s="16"/>
      <c r="K20" s="16"/>
      <c r="L20" s="16"/>
      <c r="M20" s="16"/>
      <c r="N20" s="106"/>
      <c r="O20" s="19"/>
    </row>
    <row r="21" spans="6:15" ht="18">
      <c r="F21" s="15"/>
      <c r="G21" s="16"/>
      <c r="H21" s="16"/>
      <c r="I21" s="16"/>
      <c r="J21" s="16"/>
      <c r="K21" s="16"/>
      <c r="L21" s="16"/>
      <c r="M21" s="16"/>
      <c r="N21" s="106"/>
      <c r="O21" s="16"/>
    </row>
    <row r="22" spans="2:15" ht="30" customHeight="1">
      <c r="B22" s="4" t="s">
        <v>112</v>
      </c>
      <c r="F22" s="1">
        <f>SUM(F16:F21)</f>
        <v>-163</v>
      </c>
      <c r="G22" s="16"/>
      <c r="H22" s="16"/>
      <c r="I22" s="16"/>
      <c r="J22" s="16"/>
      <c r="K22" s="16"/>
      <c r="L22" s="16"/>
      <c r="M22" s="16"/>
      <c r="N22" s="106"/>
      <c r="O22" s="16"/>
    </row>
    <row r="23" spans="6:15" ht="18">
      <c r="F23" s="1"/>
      <c r="G23" s="16"/>
      <c r="H23" s="16"/>
      <c r="I23" s="16"/>
      <c r="J23" s="16"/>
      <c r="K23" s="16"/>
      <c r="L23" s="16"/>
      <c r="M23" s="16"/>
      <c r="N23" s="106"/>
      <c r="O23" s="16"/>
    </row>
    <row r="24" spans="2:15" ht="18">
      <c r="B24" s="4" t="s">
        <v>18</v>
      </c>
      <c r="F24" s="1">
        <v>-35120</v>
      </c>
      <c r="G24" s="16"/>
      <c r="H24" s="19"/>
      <c r="I24" s="16"/>
      <c r="J24" s="148"/>
      <c r="K24" s="16"/>
      <c r="L24" s="16"/>
      <c r="M24" s="148"/>
      <c r="N24" s="106"/>
      <c r="O24" s="19"/>
    </row>
    <row r="25" spans="6:15" ht="18">
      <c r="F25" s="15"/>
      <c r="G25" s="16"/>
      <c r="H25" s="16"/>
      <c r="I25" s="16"/>
      <c r="J25" s="16"/>
      <c r="K25" s="16"/>
      <c r="L25" s="16"/>
      <c r="M25" s="16"/>
      <c r="N25" s="106"/>
      <c r="O25" s="16"/>
    </row>
    <row r="26" spans="2:15" ht="30" customHeight="1">
      <c r="B26" s="4" t="s">
        <v>82</v>
      </c>
      <c r="F26" s="1">
        <f>SUM(F22:F24)</f>
        <v>-35283</v>
      </c>
      <c r="G26" s="16"/>
      <c r="H26" s="16"/>
      <c r="I26" s="16"/>
      <c r="J26" s="148"/>
      <c r="K26" s="16"/>
      <c r="L26" s="16"/>
      <c r="M26" s="148"/>
      <c r="N26" s="106"/>
      <c r="O26" s="148"/>
    </row>
    <row r="27" spans="6:15" ht="18">
      <c r="F27" s="1"/>
      <c r="G27" s="16"/>
      <c r="H27" s="16"/>
      <c r="I27" s="16"/>
      <c r="J27" s="16"/>
      <c r="K27" s="16"/>
      <c r="L27" s="16"/>
      <c r="M27" s="16"/>
      <c r="N27" s="106"/>
      <c r="O27" s="16"/>
    </row>
    <row r="28" spans="2:15" ht="18">
      <c r="B28" s="4" t="s">
        <v>10</v>
      </c>
      <c r="F28" s="1"/>
      <c r="G28" s="16"/>
      <c r="H28" s="16"/>
      <c r="I28" s="16"/>
      <c r="J28" s="148"/>
      <c r="K28" s="16"/>
      <c r="L28" s="16"/>
      <c r="M28" s="148"/>
      <c r="N28" s="106"/>
      <c r="O28" s="148"/>
    </row>
    <row r="29" spans="2:15" ht="18">
      <c r="B29" s="18" t="s">
        <v>19</v>
      </c>
      <c r="F29" s="1">
        <v>-659</v>
      </c>
      <c r="G29" s="16"/>
      <c r="H29" s="19"/>
      <c r="I29" s="16"/>
      <c r="J29" s="148"/>
      <c r="K29" s="16"/>
      <c r="L29" s="16"/>
      <c r="M29" s="148"/>
      <c r="N29" s="106"/>
      <c r="O29" s="19"/>
    </row>
    <row r="30" spans="6:15" ht="18">
      <c r="F30" s="15"/>
      <c r="G30" s="16"/>
      <c r="H30" s="16"/>
      <c r="I30" s="16"/>
      <c r="J30" s="16"/>
      <c r="K30" s="16"/>
      <c r="L30" s="16"/>
      <c r="M30" s="16"/>
      <c r="N30" s="106"/>
      <c r="O30" s="16"/>
    </row>
    <row r="31" spans="2:15" ht="30" customHeight="1">
      <c r="B31" s="4" t="s">
        <v>83</v>
      </c>
      <c r="F31" s="1">
        <f>SUM(F26:F29)</f>
        <v>-35942</v>
      </c>
      <c r="G31" s="16"/>
      <c r="H31" s="16"/>
      <c r="I31" s="16"/>
      <c r="J31" s="19"/>
      <c r="K31" s="16"/>
      <c r="L31" s="16"/>
      <c r="M31" s="19"/>
      <c r="N31" s="106"/>
      <c r="O31" s="19"/>
    </row>
    <row r="32" spans="6:15" ht="18">
      <c r="F32" s="1"/>
      <c r="G32" s="16"/>
      <c r="H32" s="16"/>
      <c r="I32" s="16"/>
      <c r="J32" s="19"/>
      <c r="K32" s="16"/>
      <c r="L32" s="16"/>
      <c r="M32" s="16"/>
      <c r="N32" s="106"/>
      <c r="O32" s="16"/>
    </row>
    <row r="33" spans="2:15" ht="30" customHeight="1" thickBot="1">
      <c r="B33" s="4" t="s">
        <v>84</v>
      </c>
      <c r="F33" s="21">
        <f>F31</f>
        <v>-35942</v>
      </c>
      <c r="G33" s="16"/>
      <c r="H33" s="16"/>
      <c r="I33" s="16"/>
      <c r="J33" s="148"/>
      <c r="K33" s="16"/>
      <c r="L33" s="16"/>
      <c r="M33" s="148"/>
      <c r="N33" s="106"/>
      <c r="O33" s="148"/>
    </row>
    <row r="34" spans="6:15" ht="18.75" thickTop="1">
      <c r="F34" s="16"/>
      <c r="G34" s="16"/>
      <c r="H34" s="16"/>
      <c r="I34" s="16"/>
      <c r="J34" s="16"/>
      <c r="K34" s="16"/>
      <c r="L34" s="16"/>
      <c r="M34" s="16"/>
      <c r="N34" s="106"/>
      <c r="O34" s="16"/>
    </row>
    <row r="35" spans="6:15" ht="18">
      <c r="F35" s="4"/>
      <c r="G35" s="106"/>
      <c r="H35" s="106"/>
      <c r="I35" s="106"/>
      <c r="J35" s="107"/>
      <c r="K35" s="106"/>
      <c r="L35" s="106"/>
      <c r="M35" s="107"/>
      <c r="N35" s="106"/>
      <c r="O35" s="107"/>
    </row>
    <row r="36" spans="2:15" ht="18">
      <c r="B36" s="4" t="s">
        <v>85</v>
      </c>
      <c r="G36" s="107"/>
      <c r="H36" s="107"/>
      <c r="I36" s="107"/>
      <c r="J36" s="107"/>
      <c r="K36" s="107"/>
      <c r="L36" s="107"/>
      <c r="M36" s="107"/>
      <c r="N36" s="106"/>
      <c r="O36" s="107"/>
    </row>
    <row r="37" spans="3:15" ht="18">
      <c r="C37" s="4" t="s">
        <v>20</v>
      </c>
      <c r="F37" s="23">
        <v>-20</v>
      </c>
      <c r="G37" s="109"/>
      <c r="H37" s="140"/>
      <c r="I37" s="23"/>
      <c r="J37" s="23"/>
      <c r="K37" s="23"/>
      <c r="L37" s="23"/>
      <c r="M37" s="23"/>
      <c r="O37" s="140"/>
    </row>
    <row r="38" spans="3:15" ht="18">
      <c r="C38" s="4" t="s">
        <v>21</v>
      </c>
      <c r="F38" s="23">
        <f>+F37</f>
        <v>-20</v>
      </c>
      <c r="G38" s="23"/>
      <c r="H38" s="140"/>
      <c r="I38" s="23"/>
      <c r="J38" s="23"/>
      <c r="K38" s="24"/>
      <c r="L38" s="24"/>
      <c r="M38" s="23"/>
      <c r="O38" s="140"/>
    </row>
    <row r="39" spans="6:15" ht="18">
      <c r="F39" s="23"/>
      <c r="G39" s="23"/>
      <c r="H39" s="23"/>
      <c r="I39" s="23"/>
      <c r="J39" s="23"/>
      <c r="K39" s="23"/>
      <c r="L39" s="23"/>
      <c r="M39" s="23"/>
      <c r="O39" s="23"/>
    </row>
    <row r="40" spans="6:15" ht="18">
      <c r="F40" s="23"/>
      <c r="G40" s="23"/>
      <c r="H40" s="23"/>
      <c r="I40" s="23"/>
      <c r="J40" s="23"/>
      <c r="K40" s="23"/>
      <c r="L40" s="23"/>
      <c r="M40" s="23"/>
      <c r="O40" s="23"/>
    </row>
    <row r="41" spans="6:15" ht="18">
      <c r="F41" s="23"/>
      <c r="G41" s="23"/>
      <c r="H41" s="23"/>
      <c r="I41" s="23"/>
      <c r="J41" s="23"/>
      <c r="K41" s="23"/>
      <c r="L41" s="23"/>
      <c r="M41" s="23"/>
      <c r="O41" s="23"/>
    </row>
    <row r="42" spans="2:15" ht="18"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O42" s="4"/>
    </row>
    <row r="43" spans="2:15" ht="18"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O43" s="4"/>
    </row>
    <row r="44" spans="5:15" ht="18">
      <c r="E44" s="26"/>
      <c r="F44" s="25"/>
      <c r="G44" s="25"/>
      <c r="H44" s="25"/>
      <c r="I44" s="25"/>
      <c r="J44" s="25"/>
      <c r="K44" s="25"/>
      <c r="L44" s="25"/>
      <c r="M44" s="25"/>
      <c r="O44" s="25"/>
    </row>
    <row r="49" spans="3:4" ht="18">
      <c r="C49" s="111"/>
      <c r="D49" s="111"/>
    </row>
    <row r="51" ht="18">
      <c r="C51" s="111"/>
    </row>
  </sheetData>
  <mergeCells count="2">
    <mergeCell ref="B42:M42"/>
    <mergeCell ref="B43:M43"/>
  </mergeCells>
  <printOptions horizontalCentered="1"/>
  <pageMargins left="0.5" right="0.25" top="0.5" bottom="0.25" header="0" footer="0"/>
  <pageSetup fitToHeight="0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Chaith</dc:creator>
  <cp:keywords/>
  <dc:description/>
  <cp:lastModifiedBy>Administrator</cp:lastModifiedBy>
  <cp:lastPrinted>2006-05-09T09:28:01Z</cp:lastPrinted>
  <dcterms:created xsi:type="dcterms:W3CDTF">2002-11-29T06:26:29Z</dcterms:created>
  <dcterms:modified xsi:type="dcterms:W3CDTF">2006-05-22T08:44:53Z</dcterms:modified>
  <cp:category/>
  <cp:version/>
  <cp:contentType/>
  <cp:contentStatus/>
</cp:coreProperties>
</file>